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Korisnik\Desktop\JAVNA NABAVA 2026\Jakovlje\1. Jednostavna nabava\Rekonstrukcija potkrovlja NK Dinamo\Poziv\"/>
    </mc:Choice>
  </mc:AlternateContent>
  <xr:revisionPtr revIDLastSave="0" documentId="13_ncr:1_{81196E83-8630-4851-A17D-E168CC01DA94}" xr6:coauthVersionLast="47" xr6:coauthVersionMax="47" xr10:uidLastSave="{00000000-0000-0000-0000-000000000000}"/>
  <bookViews>
    <workbookView xWindow="-120" yWindow="-120" windowWidth="29040" windowHeight="15720" xr2:uid="{E2214645-253A-46F5-88E1-B60DF44CD0C5}"/>
  </bookViews>
  <sheets>
    <sheet name="A1 Građ" sheetId="2" r:id="rId1"/>
  </sheets>
  <externalReferences>
    <externalReference r:id="rId2"/>
    <externalReference r:id="rId3"/>
    <externalReference r:id="rId4"/>
  </externalReferences>
  <definedNames>
    <definedName name="_1Excel_BuiltIn_Print_Area_1">#REF!</definedName>
    <definedName name="A">[1]Preisfindung!#REF!</definedName>
    <definedName name="all">#REF!</definedName>
    <definedName name="aluminijska">#REF!</definedName>
    <definedName name="ASD">#REF!</definedName>
    <definedName name="AVD">#REF!</definedName>
    <definedName name="_xlnm.Database">#REF!</definedName>
    <definedName name="BE_Price">#REF!</definedName>
    <definedName name="betonska">#REF!</definedName>
    <definedName name="BETONSKI_I_ARM.BETONSKI_RADOVI">#REF!</definedName>
    <definedName name="BOD">#REF!</definedName>
    <definedName name="BODIC">#REF!</definedName>
    <definedName name="BODICA">#REF!</definedName>
    <definedName name="BRAVARIJA_SKLONIŠTA">#REF!</definedName>
    <definedName name="Countr.">#REF!</definedName>
    <definedName name="Countr.no">#REF!</definedName>
    <definedName name="Country">#REF!</definedName>
    <definedName name="CRNA_BRAVARIJA">#REF!</definedName>
    <definedName name="č">#REF!</definedName>
    <definedName name="ČELIČNA_KONSTRUKCIJA">#REF!</definedName>
    <definedName name="D">#REF!</definedName>
    <definedName name="DAT_SIT">'[2]O.pod.'!$C$17</definedName>
    <definedName name="Data_base_result">#REF!</definedName>
    <definedName name="DATOTEKA">'[2]O.pod.'!$C$22</definedName>
    <definedName name="DIMNJACI">#REF!</definedName>
    <definedName name="DIZALA">#REF!</definedName>
    <definedName name="EODB">#REF!</definedName>
    <definedName name="EXCEG">#REF!</definedName>
    <definedName name="Excel_BuiltIn_Print_Area_1">#REF!</definedName>
    <definedName name="Excel_BuiltIn_Print_Area_1_1">#REF!</definedName>
    <definedName name="Excel_BuiltIn_Print_Area_2">#REF!</definedName>
    <definedName name="Excel_BuiltIn_Print_Area_3">#REF!</definedName>
    <definedName name="Excel_BuiltIn_Print_Area_4">#REF!</definedName>
    <definedName name="Excel_BuiltIn_Print_Area_5">#REF!</definedName>
    <definedName name="Excel_BuiltIn_Print_Titles">#REF!</definedName>
    <definedName name="Excel_BuiltIn_Print_Titles_1">#REF!</definedName>
    <definedName name="Excel_BuiltIn_Print_Titles_1_1">#REF!</definedName>
    <definedName name="Excel_BuiltIn_Print_Titles_2">#REF!</definedName>
    <definedName name="Excel_BuiltIn_Print_Titles_3">#REF!</definedName>
    <definedName name="Excel_BuiltIn_Print_Titles_4">#REF!</definedName>
    <definedName name="Excel_BuiltIn_Print_Titles_5">#REF!</definedName>
    <definedName name="FASADERSKI_RADOVI">#REF!</definedName>
    <definedName name="fizika_zgrade">#REF!</definedName>
    <definedName name="gradbena">#REF!</definedName>
    <definedName name="Gradjevina">#REF!</definedName>
    <definedName name="H">#REF!</definedName>
    <definedName name="HR">#REF!</definedName>
    <definedName name="I">#REF!</definedName>
    <definedName name="INOX_BRAVARIJA">#REF!</definedName>
    <definedName name="IZOLATERSKI_RADOVI">#REF!</definedName>
    <definedName name="k">#REF!</definedName>
    <definedName name="KAMENARSKI_RADOVI">#REF!</definedName>
    <definedName name="keramicarska">#REF!</definedName>
    <definedName name="KERAMIČARSKI_RADOVI">#REF!</definedName>
    <definedName name="kljucavnicarska">#REF!</definedName>
    <definedName name="KROVOPOKRIVAČKI_RADOVI">#REF!</definedName>
    <definedName name="krovskokleparska">#REF!</definedName>
    <definedName name="Kurs">#REF!</definedName>
    <definedName name="Langua.">#REF!</definedName>
    <definedName name="Langua.no">#REF!</definedName>
    <definedName name="Language">#REF!</definedName>
    <definedName name="Last_up_date">#REF!</definedName>
    <definedName name="LIMARSKI_RADOVI">#REF!</definedName>
    <definedName name="M">#REF!</definedName>
    <definedName name="mavcnokartonska">#REF!</definedName>
    <definedName name="MMMMMMMM">#REF!</definedName>
    <definedName name="NEHRĐAJUĆA_BRAVARIJA">#REF!</definedName>
    <definedName name="Null">#REF!</definedName>
    <definedName name="obrtniska">#REF!</definedName>
    <definedName name="OSTALI_RADOVI">#REF!</definedName>
    <definedName name="Partno">#REF!</definedName>
    <definedName name="PILOTI">#REF!</definedName>
    <definedName name="PODOVI">#REF!</definedName>
    <definedName name="_xlnm.Print_Area" localSheetId="0">'A1 Građ'!$A$1:$F$250</definedName>
    <definedName name="Ponudjac">#REF!</definedName>
    <definedName name="pop">#REF!</definedName>
    <definedName name="PREGRADNE_STIJENE">#REF!</definedName>
    <definedName name="Price_code">#REF!</definedName>
    <definedName name="PROTUPOŽARNA_BRAVARIJA">#REF!</definedName>
    <definedName name="R_E_K_A_P_I_T_U_L_A_C_I_J_A">#REF!</definedName>
    <definedName name="rbr">#REF!</definedName>
    <definedName name="reserve">#REF!</definedName>
    <definedName name="RTG_BRAVARIJA">#REF!</definedName>
    <definedName name="RUŠENJA_I_PRILAGODBE_GRAĐEVINSKIH_ELEMENATA_POSTOJEĆIH_GRAĐEVINA">#REF!</definedName>
    <definedName name="Seins">#REF!</definedName>
    <definedName name="slikopleskarska">#REF!</definedName>
    <definedName name="SOBOSLIKARSKI_RADOVI">#REF!</definedName>
    <definedName name="SPUŠTENI_STROPOVI">#REF!</definedName>
    <definedName name="tesarska">#REF!</definedName>
    <definedName name="type">#REF!</definedName>
    <definedName name="UKLANJANJE_OBJEKATA_I_IZGRADNJA_PRIVREMENE_SAOBRAČAJNICE">#REF!</definedName>
    <definedName name="UNUTARNJA_ALUMINIJSKA_BRAVARIJA">#REF!</definedName>
    <definedName name="VANJSKA_ALUMINIJSKA_BRAVARIJA">#REF!</definedName>
    <definedName name="VI">#REF!</definedName>
    <definedName name="VP">#REF!</definedName>
    <definedName name="vvv">[3]Preisfindung!#REF!</definedName>
    <definedName name="Wrg">#REF!</definedName>
    <definedName name="zemeljska">#REF!</definedName>
    <definedName name="ZEMLJANI_RADOVI">#REF!</definedName>
    <definedName name="zidarska">#REF!</definedName>
    <definedName name="ZIDARSKI_RADOV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3" i="2" l="1"/>
  <c r="F240" i="2" s="1"/>
  <c r="F167" i="2"/>
  <c r="F107" i="2"/>
  <c r="A121" i="2"/>
  <c r="A129" i="2" s="1"/>
  <c r="D91" i="2"/>
  <c r="F91" i="2" s="1"/>
  <c r="D90" i="2"/>
  <c r="F90" i="2" s="1"/>
  <c r="F202" i="2"/>
  <c r="F206" i="2" s="1"/>
  <c r="F204" i="2"/>
  <c r="B248" i="2"/>
  <c r="B245" i="2"/>
  <c r="F216" i="2"/>
  <c r="F217" i="2"/>
  <c r="F218" i="2"/>
  <c r="F219" i="2"/>
  <c r="F220" i="2"/>
  <c r="F221" i="2"/>
  <c r="F222" i="2"/>
  <c r="F225" i="2"/>
  <c r="F215" i="2"/>
  <c r="F224" i="2" s="1"/>
  <c r="B241" i="2"/>
  <c r="B240" i="2"/>
  <c r="B239" i="2"/>
  <c r="B238" i="2"/>
  <c r="B237" i="2"/>
  <c r="B233" i="2"/>
  <c r="B232" i="2"/>
  <c r="B231" i="2"/>
  <c r="B230" i="2"/>
  <c r="B229" i="2"/>
  <c r="F203" i="2"/>
  <c r="F191" i="2"/>
  <c r="F178" i="2"/>
  <c r="F179" i="2"/>
  <c r="F180" i="2"/>
  <c r="F181" i="2"/>
  <c r="F182" i="2"/>
  <c r="F183" i="2"/>
  <c r="F174" i="2"/>
  <c r="F175" i="2"/>
  <c r="F176" i="2"/>
  <c r="F177" i="2"/>
  <c r="F185" i="2"/>
  <c r="F173" i="2"/>
  <c r="F184" i="2" s="1"/>
  <c r="A171" i="2"/>
  <c r="A175" i="2" s="1"/>
  <c r="A179" i="2" s="1"/>
  <c r="F162" i="2"/>
  <c r="F163" i="2"/>
  <c r="F164" i="2"/>
  <c r="F165" i="2"/>
  <c r="F158" i="2"/>
  <c r="F159" i="2"/>
  <c r="F160" i="2"/>
  <c r="F161" i="2"/>
  <c r="F157" i="2"/>
  <c r="F156" i="2"/>
  <c r="F155" i="2"/>
  <c r="A147" i="2"/>
  <c r="A159" i="2" s="1"/>
  <c r="A163" i="2" s="1"/>
  <c r="F127" i="2"/>
  <c r="F126" i="2"/>
  <c r="F125" i="2"/>
  <c r="F124" i="2"/>
  <c r="F123" i="2"/>
  <c r="F122" i="2"/>
  <c r="F121" i="2"/>
  <c r="F82" i="2"/>
  <c r="F83" i="2"/>
  <c r="F84" i="2"/>
  <c r="F85" i="2"/>
  <c r="F86" i="2"/>
  <c r="F87" i="2"/>
  <c r="F88" i="2"/>
  <c r="F89" i="2"/>
  <c r="F92" i="2"/>
  <c r="F119" i="2"/>
  <c r="F118" i="2"/>
  <c r="F117" i="2"/>
  <c r="F116" i="2"/>
  <c r="F115" i="2"/>
  <c r="F114" i="2"/>
  <c r="F113" i="2"/>
  <c r="F136" i="2"/>
  <c r="F101" i="2"/>
  <c r="F102" i="2"/>
  <c r="F103" i="2"/>
  <c r="F104" i="2"/>
  <c r="F105" i="2"/>
  <c r="F106" i="2"/>
  <c r="A97" i="2"/>
  <c r="A102" i="2" s="1"/>
  <c r="F100" i="2"/>
  <c r="F78" i="2"/>
  <c r="F79" i="2"/>
  <c r="F93" i="2" s="1"/>
  <c r="F80" i="2"/>
  <c r="F81" i="2"/>
  <c r="F66" i="2"/>
  <c r="F67" i="2"/>
  <c r="F68" i="2"/>
  <c r="F69" i="2"/>
  <c r="F70" i="2"/>
  <c r="F71" i="2"/>
  <c r="F72" i="2"/>
  <c r="F73" i="2"/>
  <c r="F74" i="2"/>
  <c r="F75" i="2"/>
  <c r="F76" i="2"/>
  <c r="F77" i="2"/>
  <c r="F94" i="2"/>
  <c r="F141" i="2"/>
  <c r="F143" i="2" s="1"/>
  <c r="F65" i="2"/>
  <c r="A63" i="2"/>
  <c r="A53" i="2"/>
  <c r="F57" i="2"/>
  <c r="F59" i="2" s="1"/>
  <c r="F47" i="2"/>
  <c r="F49" i="2" s="1"/>
  <c r="A44" i="2"/>
  <c r="F18" i="2"/>
  <c r="F38" i="2"/>
  <c r="F33" i="2"/>
  <c r="F28" i="2"/>
  <c r="F23" i="2"/>
  <c r="F13" i="2"/>
  <c r="A10" i="2"/>
  <c r="A15" i="2" s="1"/>
  <c r="A20" i="2" s="1"/>
  <c r="F40" i="2" l="1"/>
  <c r="F230" i="2"/>
  <c r="A138" i="2"/>
  <c r="F245" i="2"/>
  <c r="F246" i="2" s="1"/>
  <c r="F239" i="2"/>
  <c r="F233" i="2"/>
  <c r="F238" i="2"/>
  <c r="F237" i="2"/>
  <c r="F231" i="2"/>
  <c r="F241" i="2"/>
  <c r="F232" i="2"/>
  <c r="A67" i="2"/>
  <c r="F229" i="2"/>
  <c r="A25" i="2"/>
  <c r="F242" i="2" l="1"/>
  <c r="F234" i="2"/>
  <c r="A71" i="2"/>
  <c r="A30" i="2"/>
  <c r="A35" i="2" s="1"/>
  <c r="F248" i="2" l="1"/>
  <c r="A75" i="2"/>
  <c r="A79" i="2" s="1"/>
  <c r="F249" i="2" l="1"/>
  <c r="F250" i="2" s="1"/>
  <c r="A83" i="2"/>
  <c r="A82" i="2"/>
</calcChain>
</file>

<file path=xl/sharedStrings.xml><?xml version="1.0" encoding="utf-8"?>
<sst xmlns="http://schemas.openxmlformats.org/spreadsheetml/2006/main" count="269" uniqueCount="177">
  <si>
    <t xml:space="preserve">Redni </t>
  </si>
  <si>
    <t>Jedinica</t>
  </si>
  <si>
    <t>Ukupna</t>
  </si>
  <si>
    <t>broj</t>
  </si>
  <si>
    <t>Opis stavke</t>
  </si>
  <si>
    <t>mjere</t>
  </si>
  <si>
    <t>Količina</t>
  </si>
  <si>
    <t>A</t>
  </si>
  <si>
    <t>A.1.</t>
  </si>
  <si>
    <t>A.1.1.</t>
  </si>
  <si>
    <t>A.1.2.</t>
  </si>
  <si>
    <t>m1</t>
  </si>
  <si>
    <t>PDV 25%</t>
  </si>
  <si>
    <t>SVEUKUPNO:</t>
  </si>
  <si>
    <t>OPREMA</t>
  </si>
  <si>
    <t>Obračun za komad.</t>
  </si>
  <si>
    <t>kom</t>
  </si>
  <si>
    <t>GRAĐEVINSKI RADOVI</t>
  </si>
  <si>
    <t>Stavka uključuje horizontalni i vertikalni transport, utovar i odvoz na deponiju (uključujući sve takse i davanja). U cijenu uključeno i svo potrebno usitnjavanje odnosno rezanje  na manje komade radi manipulacije.</t>
  </si>
  <si>
    <t>Obračun za m2.</t>
  </si>
  <si>
    <t>Demontaža laminata</t>
  </si>
  <si>
    <t>m2</t>
  </si>
  <si>
    <t>Demontaža drvene stolarije</t>
  </si>
  <si>
    <t>Demontaža sanitarne opreme</t>
  </si>
  <si>
    <t>Demontaža drvenih unutarnjih vrata dim. 90x205 cm, uključivo demontažu svih elemenata- krila, dovratnike te opremu. Stavka uključuje demontažu sveg spojnog i pričvrsnog materijala.</t>
  </si>
  <si>
    <t xml:space="preserve">Rušenje zidne keramike,  uključivo uklanjanje sloja ljepila. </t>
  </si>
  <si>
    <t>Demontaža laminata, zajedno sa podložnim slojem ljepila.</t>
  </si>
  <si>
    <t>Rušenje zida od GK ploča</t>
  </si>
  <si>
    <t>Rušenje zidne keramike</t>
  </si>
  <si>
    <t>Demontaža lajsni uz laminat, zajedno sa svim spojnim i pričvrsnim materijalom i ljepilom.</t>
  </si>
  <si>
    <t>Demontaža lajsni uz laminat</t>
  </si>
  <si>
    <t>Obračun za komplet.</t>
  </si>
  <si>
    <t>kompl</t>
  </si>
  <si>
    <t>Obračun za komplet</t>
  </si>
  <si>
    <t>DEMONTAŽE I RUŠENJA</t>
  </si>
  <si>
    <t>DEMONTAŽE I RUŠENJA UKUPNO</t>
  </si>
  <si>
    <t>PRIPREMNI I ZAVRŠNI RADOVI</t>
  </si>
  <si>
    <t xml:space="preserve">Završno čišćenje  </t>
  </si>
  <si>
    <t>Stavka uključuje sve naknade I troškove odlaganja materijala na deponiju.</t>
  </si>
  <si>
    <t>Obračun po kompletu.</t>
  </si>
  <si>
    <t>PRIPREMNI I ZAVRŠNI RADOVI UKUPNO</t>
  </si>
  <si>
    <t xml:space="preserve">Završno čišćenje i priprema za primopredaju te periodična čišćenja uz odvoz svega otpadnog materijala sa gradilišne deponije na udaljenost do 20 km. </t>
  </si>
  <si>
    <t>ARMIRANO BETONSKI I ARMIRAČKI RADOVI</t>
  </si>
  <si>
    <t>A.1.3.</t>
  </si>
  <si>
    <t>Izvedba pragova</t>
  </si>
  <si>
    <r>
      <t>Dobava, transport i betoniranje armirano-betonskih pragova na mjestima izvađenih štokova</t>
    </r>
    <r>
      <rPr>
        <sz val="10"/>
        <rFont val="Calibri"/>
        <family val="2"/>
      </rPr>
      <t xml:space="preserve"> betonom C25/30.  Prilikom ugradnje beton vibrirati, a zatim beton pravilno njegovati. Gornja površina fino zaglađena što je uključeno u stavku. </t>
    </r>
  </si>
  <si>
    <t>Armiranje zidova</t>
  </si>
  <si>
    <t>ARMIRANO BETONSKI I ARMIRAČKI RADOVI UKUPNO</t>
  </si>
  <si>
    <t>A.1.4.</t>
  </si>
  <si>
    <t>Izvedba cementnog estriha na podestu</t>
  </si>
  <si>
    <r>
      <t xml:space="preserve">Dobava, doprema potrebnog materijala i izvedba cementnog estriha na podestu, razreda C25, tlačne čvrstoće </t>
    </r>
    <r>
      <rPr>
        <sz val="10"/>
        <rFont val="Calibri"/>
        <family val="2"/>
      </rPr>
      <t>≥25N/mm2, lagano armiran, debljine prema projektu. Gornja strana fino zaglađena u izvedbi kao podloga za završne slojeve poda. Estrih dilatirati od obodnih pregrada sa EPS-T debljine 1 cm, što je uključeno u cijenu. U cijenu uključen sav rad i materijal.</t>
    </r>
  </si>
  <si>
    <t>Niveliranje soba</t>
  </si>
  <si>
    <t>Obračun po m2.</t>
  </si>
  <si>
    <t>Grubo krpanje i žbukanje</t>
  </si>
  <si>
    <t>Dobava potrebnog materijala i grbo krpanje zidova u sanitarnom čvoru te žbukanje   produžnom vapneno cementnom žbukom za unutarnje radove u dva sloja grubim i finim, d=2 cm s prethodno izvedenim cementnim špricem.
Gotova ožbukana površina mora biti ravna i zaglađena te tako pripremljena za ličilačke radove.
U cijenu uključena kutna armaturna mrežica u uglovima zidova te pocinčani kutni profil za mehaničko učvršćenje kutova.
U cijenu uključena potrebna radna skela te sav rad i  materijal.</t>
  </si>
  <si>
    <t>Dobava, doprema materijala i izvedba obrade zidova nošenjem armirnog sloja od  morta za lijepljenje i armiranje na bazi bijelog cementa, hidratiziranog vapna i frakcioniranog, drobljenog pješčanog vapnenca.                                                                                                                                                                          U mort se u svježem stanju utiskuje tekstilno-staklena, alkalno otporna mrežica,  s preklopom od minimalno 10 cm. Pozicija mrežice u polovini do gornje trećine debljine sloja. Debljina armirnog sloja min 3 mm. Obavezno dodatno ojačanje kuteva otvora dijagonalno postavljenim mrežicama dimenzija 20×40 cm ili 30×50 cm, sve iz sustava proizvođača.</t>
  </si>
  <si>
    <t>Gletanje i popravci postojećih zidova</t>
  </si>
  <si>
    <t>kompl.</t>
  </si>
  <si>
    <t>Dobava potrebnog materijala i djelomično gletanje  postojećih zidova u dva sloja. Stavka uključuje i djelomične popravke postojećih zidova prije soboslikarskih radova, a sve kako bi se dobila zadovoljavajuća podloga. U cijenu uključena potrebna radna skela te sav rad i  materijal.</t>
  </si>
  <si>
    <t>IZOLATERSKI RADOVI</t>
  </si>
  <si>
    <t>A.1.5.</t>
  </si>
  <si>
    <t>Hidroizolacija se uz zidove podiže min. 10,00 cm što je uključeno u cijenu stavke. U cijenu uključene i rubne trake.</t>
  </si>
  <si>
    <t>Obračun po m2 ugrađene HI.</t>
  </si>
  <si>
    <t>Hidroizolacija</t>
  </si>
  <si>
    <t>Dobava, doprema i ugradnja izolacije  izvođenjem hidroizolacijskog sloja od polimer-cementnog hidroizolacijskog premaza u dva sloja,  u debljini 0,30 cm. Hidroizolacijski premaz rubno brtvljen elastičnim vodonepropusnim trakama.</t>
  </si>
  <si>
    <t>Toplinska izolacija</t>
  </si>
  <si>
    <t>Dobava, doprema i postava toplinske izolacije u pločama XPS, d= 20 cm.
Izvode se ploče izolacije u jednom sloju sa rubnim preklopom ili  u dva sloja na način da se preklopi ploča gornjeg i donjeg sloja ne preklapaju.</t>
  </si>
  <si>
    <t>Stavka uključuje sav rad i materijal.</t>
  </si>
  <si>
    <t>IZOLATERSKI RADOVI UKUPNO</t>
  </si>
  <si>
    <t>A.2.</t>
  </si>
  <si>
    <t>A.2.1.</t>
  </si>
  <si>
    <t>GIPSKARTONSKI RADOVI</t>
  </si>
  <si>
    <t xml:space="preserve">a) dvostruke impregnirane gipskartonske ploče za mokre prostore, spojevi ploča bandažirani i gletani, d= 2,5 cm
</t>
  </si>
  <si>
    <t>b) metalna potkonstrukcija UW/CW 75 mm</t>
  </si>
  <si>
    <t>c) neventilirani sloj zraka - razvod instalacija</t>
  </si>
  <si>
    <t xml:space="preserve">U cijenu uključeno bandažiranje i gletanje spojeva i priprema za ličenje. </t>
  </si>
  <si>
    <t>Zidna obloga vodokotlića</t>
  </si>
  <si>
    <t>Dobava, dostava i izrada obloge vodokotlića te izrada niše, dubina 90 cm.
Sastav obloge je:</t>
  </si>
  <si>
    <t>Površina, P= 3,0 m2.</t>
  </si>
  <si>
    <t>Kazeta za klizna vrata</t>
  </si>
  <si>
    <t>Obračun po m2 zida.</t>
  </si>
  <si>
    <t>Vanjski pregradni zid</t>
  </si>
  <si>
    <t>Dobava, dostava i izrada vanjskog pregradnog  zida debljine 15,0 cm. 
Sastav zida je:</t>
  </si>
  <si>
    <t xml:space="preserve">a) dvostruke vlaknocementne ploče, spojevi ploča bandažirani i gletani, d= 2,5 cm
</t>
  </si>
  <si>
    <t xml:space="preserve">ZIDARSKI I FASADERSKI RADOVI </t>
  </si>
  <si>
    <t>ZIDARSKI I FASADERSKI RADOVI  UKUPNO</t>
  </si>
  <si>
    <t>Završni sloj fasade na zidu vanjske terase</t>
  </si>
  <si>
    <t xml:space="preserve">Dobava, doprema materijala i izvedba obrade novog zida na terasi. Stavka uključuje:  </t>
  </si>
  <si>
    <t>Kompletno armiranje vlaknocementnih ploča nanošenjem armirnog sloja od  morta za lijepljenje i armiranje na bazi bijelog cementa, hidratiziranog vapna frakcioniranog, drobljenog pješčanog vapnenca, isključivo iz atestiranog sustava proizvođača fasade.                                                                                                                                                                          U mort se u svježem stanju utiskuje tekstilno-staklena, alkalno otporna mrežica,  s preklopom od minimalno 10 cm. Pozicija mrežice u polovini do gornje trećine debljine sloja. Debljina armirnog sloja min 3 mm. Obavezno dodatno ojačanje kuteva otvora dijagonalno postavljenim mrežicama dimenzija 20×40 cm ili 30×50 cm, sve iz sustava proizvođača fasade.</t>
  </si>
  <si>
    <t xml:space="preserve"> Po izvedbi armirnog sloja nakon odgovarajućeg sušenja, a prije izvedbe završnih slojeva izvodi se temeljni premaz iz sustava proizvođača fasadnog sustava. Temeljni premaz je sredstvo za bolje prianjanje strukturne žbuke na mineralnim podlogama i fasadnim sustavima. Toniranti u nijansu prema završnoj strukturnoj žbuci. Kombinacija veziva od akrilat-kopolimera, silikonskih smola i silikata.</t>
  </si>
  <si>
    <t>Završna tankoslojna fasadna vodootporna žbuka na bazi silikata.</t>
  </si>
  <si>
    <t>Stavka uključuje sav potreban rad i materijal te sve potrebne pripremne radnje za izvedbu slojeva fasade. Sve izvesti prema uputama proizvođača odabranog fasadnog sustava.</t>
  </si>
  <si>
    <t>a) obrada vlaknocementnih ploča</t>
  </si>
  <si>
    <t>b) završni sloj fasade</t>
  </si>
  <si>
    <t>Unutarnji zid</t>
  </si>
  <si>
    <t>Dobava, dostava i izrada unutarnjeg pregradnog  zida debljine 15,0 cm. 
Sastav zida je:</t>
  </si>
  <si>
    <t xml:space="preserve">c) dvostruke impregnirane gipskartonske ploče za mokre prostore, spojevi ploča bandažirani i gletani, d= 2,5 cm
</t>
  </si>
  <si>
    <t xml:space="preserve">c) dvostruke vlaknocementne ploče, spojevi ploča bandažirani i gletani, d= 2,5 cm
</t>
  </si>
  <si>
    <t>GIPSKARTONSKI RADOVI UKUPNO</t>
  </si>
  <si>
    <t>KERAMIČARSKI RADOVI</t>
  </si>
  <si>
    <t>Jedinična cijena sadrži i sva potrebna izrezivanja, potrebne završne obrade, brušenja, fugiranja i čišćenja do gotovog opločenja. Stavka obuhvaća sve potrebne radove i materijale: dobava, ugradnja, fugiranje, čišćenje, usklađivanje detalja.</t>
  </si>
  <si>
    <t>Sve mjere ugradbe kontrolirati u naravi. Izvođač je dužan osigurati transport i ugradnju elemenata bez oštećenja.</t>
  </si>
  <si>
    <t>Opločenje unutarnjih podova i zidova</t>
  </si>
  <si>
    <t>Dobava i doprema materijala te opločenje podova i zidova  keramičkim pločicama.</t>
  </si>
  <si>
    <t xml:space="preserve">Stavka uključuje i pripremu podloge te dobavu i ugradnju dvokomponentnog građevinskog ljepila i fug mase. </t>
  </si>
  <si>
    <t>a) pod</t>
  </si>
  <si>
    <t>b) sokl</t>
  </si>
  <si>
    <t>Stavka uključuje i izvedbu sokla od keramike.</t>
  </si>
  <si>
    <t>c) alu lajsne</t>
  </si>
  <si>
    <t>Obračun po m2 opločenja i m1 sokla i alu lajsni.</t>
  </si>
  <si>
    <t>A.2.2.</t>
  </si>
  <si>
    <t>Stavka uključuje i izvedbu završnih ALU lasjni.</t>
  </si>
  <si>
    <t>Silikoniranje</t>
  </si>
  <si>
    <t>Dobava, doprema materijala i izvedba silikona. Stavka uključuje sav rad i materijal.</t>
  </si>
  <si>
    <t>Obračun po m1.</t>
  </si>
  <si>
    <t>Impregniranje podova</t>
  </si>
  <si>
    <t>KERAMIČARSKI RADOVI UKUPNO</t>
  </si>
  <si>
    <t>SOBOSLIKARSKI RADOVI</t>
  </si>
  <si>
    <t>A.2.3.</t>
  </si>
  <si>
    <t>Zaštita podova</t>
  </si>
  <si>
    <t xml:space="preserve">Završna obrada zidova disperzivnom bojom </t>
  </si>
  <si>
    <t>Dobava materijala i završna obrada zidova završnom disperzivnom  bojom u svjetlom tonu, za unutarnje radove i sve potrebne prethodne radnje i pripreme podloge. Radna skela uključena u cijenu. Stavka uključuje i obradu špaleta.</t>
  </si>
  <si>
    <t>Stavka uključuje sav potreban rad i materijal.</t>
  </si>
  <si>
    <t>SOBOSLIKARSKI RADOVI UKUPNO</t>
  </si>
  <si>
    <t>KAMENARSKI RADOVI</t>
  </si>
  <si>
    <t>A.2.4.</t>
  </si>
  <si>
    <t>Kamene klupčice</t>
  </si>
  <si>
    <t xml:space="preserve">Dobava, doprema i postava kamene klupčice u svijetlom tonu. </t>
  </si>
  <si>
    <t>Stavaka uključuje pripremu podloge i lijepljenje kamene poklopnice te sav spojni i pričvrsni materijal. Jedinična cijena sadrži i sva potrebna izrezivanja, potrebne završne obrade i pripasivanja, brtvljenja do potpune gotovosti.</t>
  </si>
  <si>
    <t>A.2.4.1.</t>
  </si>
  <si>
    <t>KAMENARSKI RADOVI UKUPNO</t>
  </si>
  <si>
    <t>A.2.5.</t>
  </si>
  <si>
    <t>Trakaste zavjese</t>
  </si>
  <si>
    <t>A.2.5.1.</t>
  </si>
  <si>
    <t>Radna skela uključena u cijenu.</t>
  </si>
  <si>
    <t>a) zavjese</t>
  </si>
  <si>
    <t>b) nosač</t>
  </si>
  <si>
    <t>OPREMA UKUPNO</t>
  </si>
  <si>
    <t>GRAĐEVINSKI RADOVI UKUPNO</t>
  </si>
  <si>
    <t>OBRTNIČKI I OPREMA RADOVI</t>
  </si>
  <si>
    <t>OBRTNIČKI RADOVI I OPREMA</t>
  </si>
  <si>
    <t>A.3.</t>
  </si>
  <si>
    <t>VODOVODNA I INSTALACIJA I SANITARNA OPREMA</t>
  </si>
  <si>
    <t>Preinaka vodovodne instalacije</t>
  </si>
  <si>
    <t>Stavka uključuje sve elemente, sav spojni i pričvrsni materijal te brtvljenja.</t>
  </si>
  <si>
    <t>A.3.1.1.</t>
  </si>
  <si>
    <t>A.3.1.</t>
  </si>
  <si>
    <t>VIK</t>
  </si>
  <si>
    <t>Dobava i montaža sanitarija</t>
  </si>
  <si>
    <t>Stavka uključuje sav potreban spojni i pričvrsni materijal.</t>
  </si>
  <si>
    <t>a) dobava sanitarne opreme</t>
  </si>
  <si>
    <t>b) montaža sanitarne opreme</t>
  </si>
  <si>
    <t>VODOVODNA I INSTALACIJA I SANITARNA OPREMA UKUPNO</t>
  </si>
  <si>
    <t>VIK UKUPNO</t>
  </si>
  <si>
    <t>A.</t>
  </si>
  <si>
    <t>TROŠKOVNIK GRAĐEVINSKIH I OBRTNIČKIH RADOVA TE RADOVA VIK</t>
  </si>
  <si>
    <t>TROŠKOVNIK GRAĐEVINSKIH I OBRTNIČKIH RADOVA TE RADOVA VIK_REKAPITULACIJA</t>
  </si>
  <si>
    <t>c) montaža</t>
  </si>
  <si>
    <t>Obračun za m2 zavjesa i komad nosača i komplet montaže.</t>
  </si>
  <si>
    <t>Dobava, doprema materijala i preinaka vodovodne instalacije na način da se izvede uključivo zamjena postojećih cijevi sa novih PPR cijevima za dovod vode za umivaonike.</t>
  </si>
  <si>
    <t>A.3.1.2.</t>
  </si>
  <si>
    <t>Dobava, doprema i montaža sanitarne opreme što uključuje umivaonik pipu, mono blok, školjku, dasku, četku, držač sapuna i držač papira.</t>
  </si>
  <si>
    <t>b) metalna potkonstrukcija UW/CW 75 mm s ispunom od mineralne vune debljine 7,5 cm za ispunu potkonstrukcija gipskartonskih pregrada, s λ≤0,040 W/mK, d=7,5 cm</t>
  </si>
  <si>
    <t>Rušenje zida od GK ploča, uključivo rušenje potkonstrukcije, ispune i obloge od gipskatonskih ploča. Stavka uključuje demontažu sveg spojnog i pričvrsnog materijala.</t>
  </si>
  <si>
    <t>Demontaža sanitarne opreme što uključuje umivaonik, pisoar, ogledala i školjke zajedno sa svim elementima. Stavka uključuje demontažu sveg spojnog i pričvrsnog materijala.</t>
  </si>
  <si>
    <t>Jedinična cijena uključuje i otežanje za izvedbu i male količine.</t>
  </si>
  <si>
    <t>Stavak uključuje izvedbu betona, oplate prema potrebi i armature.</t>
  </si>
  <si>
    <t>Obračun po komad izvedenih praga.</t>
  </si>
  <si>
    <t>Dobava, doprema materijal te niveliranje postojeće podloge nivelir masom. Stavka uključuje sav potreban rad i materijal do potpune gotovosti.</t>
  </si>
  <si>
    <t>Dobava, doprema i izvedba kazete za klizna vrata zajedno sa svim spojnim i pričvrsnim materijalom te kutnim profilima.</t>
  </si>
  <si>
    <t>Dobava, doprema materijala i izvedba impregnacije postojećih podova. Stavka uključuje pripremu podloge prema uputama proizvođača ( čišćenje otprašivanje, uklanjanje labilnih dijelova) te sve podložne slojeve iz sustava proizvođača radi ostvarenja prionjivosti.</t>
  </si>
  <si>
    <t>Dobava, doprema kartona ili drugog adekvatno čvrstog materijala za zaštitu podova prije izvedbe soboslikarskih radova. Nakon izvedbe radova stavka uključuje uklanjanje i odvoz zaštita.</t>
  </si>
  <si>
    <t>Akriliranje spojeva</t>
  </si>
  <si>
    <t>Dobava, doprema materijala te izvedba akriliranja spojeva oko stolarije i rubova uz soklove.</t>
  </si>
  <si>
    <t>Dobava, doprema i montaža trakastih zavjesa, platno Shantung, siva boja 04. Stavka uključuje i izvedbu zidnih nosača i komplet montažu sa svim spojnim i pričvrsnim materijalom.</t>
  </si>
  <si>
    <t>Jedinična cijena (EUR)</t>
  </si>
  <si>
    <t>cijena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</si>
</sst>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\A\.\1&quot;.&quot;\2&quot;.&quot;#,#0#&quot;.&quot;"/>
    <numFmt numFmtId="165" formatCode="\A\.\1&quot;.&quot;\1&quot;.&quot;#,#0#&quot;.&quot;"/>
    <numFmt numFmtId="166" formatCode="\A\.\1&quot;.&quot;\3&quot;.&quot;#,#0#&quot;.&quot;"/>
    <numFmt numFmtId="167" formatCode="\A\.\1&quot;.&quot;\4&quot;.&quot;#,#0#&quot;.&quot;"/>
    <numFmt numFmtId="168" formatCode="\A\.\1&quot;.&quot;\5&quot;.&quot;#,#0#&quot;.&quot;"/>
    <numFmt numFmtId="169" formatCode="\A\.\2&quot;.&quot;\1&quot;.&quot;#,#0#&quot;.&quot;"/>
    <numFmt numFmtId="170" formatCode="\A\.\2&quot;.&quot;\2&quot;.&quot;#,#0#&quot;.&quot;"/>
    <numFmt numFmtId="171" formatCode="\A\.\2&quot;.&quot;\3&quot;.&quot;#,#0#&quot;.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name val="Arial CE"/>
      <charset val="238"/>
    </font>
    <font>
      <sz val="11"/>
      <name val="Calibri"/>
      <family val="2"/>
    </font>
    <font>
      <sz val="10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5" fillId="0" borderId="0"/>
    <xf numFmtId="0" fontId="7" fillId="0" borderId="0"/>
    <xf numFmtId="0" fontId="7" fillId="0" borderId="0"/>
    <xf numFmtId="0" fontId="1" fillId="0" borderId="0"/>
  </cellStyleXfs>
  <cellXfs count="89">
    <xf numFmtId="0" fontId="0" fillId="0" borderId="0" xfId="0"/>
    <xf numFmtId="12" fontId="6" fillId="2" borderId="1" xfId="2" applyNumberFormat="1" applyFont="1" applyFill="1" applyBorder="1" applyAlignment="1">
      <alignment horizontal="left" vertical="top" wrapText="1"/>
    </xf>
    <xf numFmtId="12" fontId="4" fillId="2" borderId="1" xfId="2" applyNumberFormat="1" applyFont="1" applyFill="1" applyBorder="1" applyAlignment="1">
      <alignment wrapText="1"/>
    </xf>
    <xf numFmtId="4" fontId="4" fillId="2" borderId="1" xfId="2" applyNumberFormat="1" applyFont="1" applyFill="1" applyBorder="1" applyAlignment="1">
      <alignment wrapText="1"/>
    </xf>
    <xf numFmtId="0" fontId="3" fillId="0" borderId="0" xfId="0" applyFont="1"/>
    <xf numFmtId="12" fontId="3" fillId="0" borderId="1" xfId="0" applyNumberFormat="1" applyFont="1" applyBorder="1"/>
    <xf numFmtId="12" fontId="3" fillId="0" borderId="1" xfId="3" applyNumberFormat="1" applyFont="1" applyBorder="1" applyAlignment="1">
      <alignment wrapText="1"/>
    </xf>
    <xf numFmtId="4" fontId="3" fillId="0" borderId="1" xfId="3" applyNumberFormat="1" applyFont="1" applyBorder="1" applyAlignment="1">
      <alignment wrapText="1"/>
    </xf>
    <xf numFmtId="0" fontId="4" fillId="0" borderId="0" xfId="0" applyFont="1"/>
    <xf numFmtId="12" fontId="6" fillId="3" borderId="1" xfId="2" applyNumberFormat="1" applyFont="1" applyFill="1" applyBorder="1" applyAlignment="1">
      <alignment vertical="top" wrapText="1"/>
    </xf>
    <xf numFmtId="12" fontId="6" fillId="0" borderId="1" xfId="3" applyNumberFormat="1" applyFont="1" applyBorder="1" applyAlignment="1">
      <alignment vertical="top" wrapText="1"/>
    </xf>
    <xf numFmtId="12" fontId="4" fillId="3" borderId="1" xfId="2" applyNumberFormat="1" applyFont="1" applyFill="1" applyBorder="1" applyAlignment="1">
      <alignment wrapText="1"/>
    </xf>
    <xf numFmtId="4" fontId="4" fillId="3" borderId="1" xfId="2" applyNumberFormat="1" applyFont="1" applyFill="1" applyBorder="1" applyAlignment="1">
      <alignment wrapText="1"/>
    </xf>
    <xf numFmtId="12" fontId="8" fillId="0" borderId="1" xfId="3" applyNumberFormat="1" applyFont="1" applyBorder="1" applyAlignment="1">
      <alignment vertical="top" wrapText="1"/>
    </xf>
    <xf numFmtId="12" fontId="3" fillId="0" borderId="1" xfId="4" applyNumberFormat="1" applyFont="1" applyBorder="1" applyAlignment="1">
      <alignment wrapText="1"/>
    </xf>
    <xf numFmtId="4" fontId="3" fillId="0" borderId="1" xfId="4" applyNumberFormat="1" applyFont="1" applyBorder="1" applyAlignment="1">
      <alignment wrapText="1"/>
    </xf>
    <xf numFmtId="12" fontId="3" fillId="0" borderId="1" xfId="4" applyNumberFormat="1" applyFont="1" applyBorder="1" applyAlignment="1">
      <alignment horizontal="right" wrapText="1"/>
    </xf>
    <xf numFmtId="12" fontId="4" fillId="3" borderId="1" xfId="3" applyNumberFormat="1" applyFont="1" applyFill="1" applyBorder="1" applyAlignment="1">
      <alignment wrapText="1"/>
    </xf>
    <xf numFmtId="4" fontId="4" fillId="3" borderId="1" xfId="3" applyNumberFormat="1" applyFont="1" applyFill="1" applyBorder="1" applyAlignment="1">
      <alignment wrapText="1"/>
    </xf>
    <xf numFmtId="0" fontId="3" fillId="0" borderId="1" xfId="0" applyFont="1" applyBorder="1"/>
    <xf numFmtId="4" fontId="3" fillId="0" borderId="1" xfId="0" applyNumberFormat="1" applyFont="1" applyBorder="1"/>
    <xf numFmtId="4" fontId="9" fillId="0" borderId="1" xfId="3" applyNumberFormat="1" applyFont="1" applyBorder="1" applyAlignment="1">
      <alignment vertical="top" wrapText="1"/>
    </xf>
    <xf numFmtId="12" fontId="6" fillId="0" borderId="1" xfId="2" applyNumberFormat="1" applyFont="1" applyBorder="1" applyAlignment="1">
      <alignment vertical="top" wrapText="1"/>
    </xf>
    <xf numFmtId="12" fontId="4" fillId="0" borderId="1" xfId="2" applyNumberFormat="1" applyFont="1" applyBorder="1" applyAlignment="1">
      <alignment wrapText="1"/>
    </xf>
    <xf numFmtId="4" fontId="4" fillId="0" borderId="1" xfId="2" applyNumberFormat="1" applyFont="1" applyBorder="1" applyAlignment="1">
      <alignment wrapText="1"/>
    </xf>
    <xf numFmtId="4" fontId="9" fillId="0" borderId="1" xfId="0" applyNumberFormat="1" applyFont="1" applyBorder="1" applyAlignment="1">
      <alignment vertical="top" wrapText="1"/>
    </xf>
    <xf numFmtId="4" fontId="9" fillId="0" borderId="1" xfId="0" applyNumberFormat="1" applyFont="1" applyBorder="1" applyAlignment="1">
      <alignment wrapText="1"/>
    </xf>
    <xf numFmtId="4" fontId="9" fillId="0" borderId="1" xfId="0" applyNumberFormat="1" applyFont="1" applyBorder="1"/>
    <xf numFmtId="165" fontId="6" fillId="0" borderId="2" xfId="2" applyNumberFormat="1" applyFont="1" applyBorder="1" applyAlignment="1">
      <alignment horizontal="left" vertical="top" wrapText="1"/>
    </xf>
    <xf numFmtId="12" fontId="3" fillId="0" borderId="1" xfId="2" applyNumberFormat="1" applyFont="1" applyBorder="1" applyAlignment="1">
      <alignment wrapText="1"/>
    </xf>
    <xf numFmtId="4" fontId="3" fillId="0" borderId="1" xfId="2" applyNumberFormat="1" applyFont="1" applyBorder="1" applyAlignment="1">
      <alignment wrapText="1"/>
    </xf>
    <xf numFmtId="4" fontId="4" fillId="0" borderId="1" xfId="4" applyNumberFormat="1" applyFont="1" applyBorder="1" applyAlignment="1">
      <alignment vertical="top" wrapText="1"/>
    </xf>
    <xf numFmtId="4" fontId="9" fillId="0" borderId="1" xfId="4" applyNumberFormat="1" applyFont="1" applyBorder="1" applyAlignment="1">
      <alignment vertical="top" wrapText="1"/>
    </xf>
    <xf numFmtId="164" fontId="6" fillId="0" borderId="2" xfId="2" applyNumberFormat="1" applyFont="1" applyBorder="1" applyAlignment="1">
      <alignment horizontal="left" vertical="top" wrapText="1"/>
    </xf>
    <xf numFmtId="4" fontId="4" fillId="0" borderId="1" xfId="0" applyNumberFormat="1" applyFont="1" applyBorder="1"/>
    <xf numFmtId="166" fontId="6" fillId="0" borderId="2" xfId="2" applyNumberFormat="1" applyFont="1" applyBorder="1" applyAlignment="1">
      <alignment horizontal="left" vertical="top" wrapText="1"/>
    </xf>
    <xf numFmtId="167" fontId="6" fillId="0" borderId="2" xfId="2" applyNumberFormat="1" applyFont="1" applyBorder="1" applyAlignment="1">
      <alignment horizontal="left" vertical="top" wrapText="1"/>
    </xf>
    <xf numFmtId="12" fontId="10" fillId="0" borderId="1" xfId="2" applyNumberFormat="1" applyFont="1" applyBorder="1" applyAlignment="1">
      <alignment vertical="top" wrapText="1"/>
    </xf>
    <xf numFmtId="12" fontId="11" fillId="0" borderId="1" xfId="2" applyNumberFormat="1" applyFont="1" applyBorder="1" applyAlignment="1">
      <alignment vertical="top" wrapText="1"/>
    </xf>
    <xf numFmtId="0" fontId="9" fillId="0" borderId="0" xfId="0" applyFont="1"/>
    <xf numFmtId="168" fontId="6" fillId="0" borderId="2" xfId="2" applyNumberFormat="1" applyFont="1" applyBorder="1" applyAlignment="1">
      <alignment horizontal="left" vertical="top" wrapText="1"/>
    </xf>
    <xf numFmtId="169" fontId="6" fillId="0" borderId="2" xfId="2" applyNumberFormat="1" applyFont="1" applyBorder="1" applyAlignment="1">
      <alignment horizontal="left" vertical="top" wrapText="1"/>
    </xf>
    <xf numFmtId="12" fontId="3" fillId="0" borderId="1" xfId="3" applyNumberFormat="1" applyFont="1" applyBorder="1" applyAlignment="1">
      <alignment vertical="top" wrapText="1"/>
    </xf>
    <xf numFmtId="4" fontId="3" fillId="0" borderId="3" xfId="4" applyNumberFormat="1" applyFont="1" applyBorder="1" applyAlignment="1">
      <alignment vertical="top" wrapText="1"/>
    </xf>
    <xf numFmtId="12" fontId="6" fillId="0" borderId="2" xfId="3" applyNumberFormat="1" applyFont="1" applyBorder="1" applyAlignment="1">
      <alignment horizontal="left" vertical="top" wrapText="1"/>
    </xf>
    <xf numFmtId="170" fontId="6" fillId="0" borderId="2" xfId="2" applyNumberFormat="1" applyFont="1" applyBorder="1" applyAlignment="1">
      <alignment horizontal="left" vertical="top" wrapText="1"/>
    </xf>
    <xf numFmtId="171" fontId="6" fillId="0" borderId="2" xfId="2" applyNumberFormat="1" applyFont="1" applyBorder="1" applyAlignment="1">
      <alignment horizontal="left" vertical="top" wrapText="1"/>
    </xf>
    <xf numFmtId="12" fontId="8" fillId="3" borderId="1" xfId="2" applyNumberFormat="1" applyFont="1" applyFill="1" applyBorder="1" applyAlignment="1">
      <alignment vertical="top" wrapText="1"/>
    </xf>
    <xf numFmtId="4" fontId="4" fillId="4" borderId="1" xfId="0" applyNumberFormat="1" applyFont="1" applyFill="1" applyBorder="1"/>
    <xf numFmtId="12" fontId="6" fillId="4" borderId="1" xfId="2" applyNumberFormat="1" applyFont="1" applyFill="1" applyBorder="1" applyAlignment="1">
      <alignment vertical="top" wrapText="1"/>
    </xf>
    <xf numFmtId="12" fontId="4" fillId="4" borderId="1" xfId="2" applyNumberFormat="1" applyFont="1" applyFill="1" applyBorder="1" applyAlignment="1">
      <alignment wrapText="1"/>
    </xf>
    <xf numFmtId="4" fontId="4" fillId="4" borderId="1" xfId="2" applyNumberFormat="1" applyFont="1" applyFill="1" applyBorder="1" applyAlignment="1">
      <alignment wrapText="1"/>
    </xf>
    <xf numFmtId="0" fontId="4" fillId="4" borderId="1" xfId="0" applyFont="1" applyFill="1" applyBorder="1"/>
    <xf numFmtId="12" fontId="6" fillId="5" borderId="1" xfId="2" applyNumberFormat="1" applyFont="1" applyFill="1" applyBorder="1" applyAlignment="1">
      <alignment vertical="top" wrapText="1"/>
    </xf>
    <xf numFmtId="12" fontId="3" fillId="5" borderId="1" xfId="3" applyNumberFormat="1" applyFont="1" applyFill="1" applyBorder="1" applyAlignment="1">
      <alignment wrapText="1"/>
    </xf>
    <xf numFmtId="4" fontId="3" fillId="5" borderId="1" xfId="3" applyNumberFormat="1" applyFont="1" applyFill="1" applyBorder="1" applyAlignment="1">
      <alignment wrapText="1"/>
    </xf>
    <xf numFmtId="12" fontId="6" fillId="2" borderId="4" xfId="2" applyNumberFormat="1" applyFont="1" applyFill="1" applyBorder="1" applyAlignment="1">
      <alignment horizontal="left" vertical="top" wrapText="1"/>
    </xf>
    <xf numFmtId="12" fontId="6" fillId="2" borderId="5" xfId="2" applyNumberFormat="1" applyFont="1" applyFill="1" applyBorder="1" applyAlignment="1">
      <alignment horizontal="left" vertical="top" wrapText="1"/>
    </xf>
    <xf numFmtId="12" fontId="4" fillId="2" borderId="5" xfId="2" applyNumberFormat="1" applyFont="1" applyFill="1" applyBorder="1" applyAlignment="1">
      <alignment wrapText="1"/>
    </xf>
    <xf numFmtId="4" fontId="4" fillId="2" borderId="5" xfId="2" applyNumberFormat="1" applyFont="1" applyFill="1" applyBorder="1" applyAlignment="1">
      <alignment wrapText="1"/>
    </xf>
    <xf numFmtId="4" fontId="4" fillId="2" borderId="6" xfId="2" applyNumberFormat="1" applyFont="1" applyFill="1" applyBorder="1" applyAlignment="1">
      <alignment wrapText="1"/>
    </xf>
    <xf numFmtId="12" fontId="6" fillId="2" borderId="2" xfId="2" applyNumberFormat="1" applyFont="1" applyFill="1" applyBorder="1" applyAlignment="1">
      <alignment horizontal="left" vertical="top" wrapText="1"/>
    </xf>
    <xf numFmtId="4" fontId="4" fillId="2" borderId="3" xfId="2" applyNumberFormat="1" applyFont="1" applyFill="1" applyBorder="1" applyAlignment="1">
      <alignment wrapText="1"/>
    </xf>
    <xf numFmtId="4" fontId="3" fillId="0" borderId="3" xfId="3" applyNumberFormat="1" applyFont="1" applyBorder="1" applyAlignment="1">
      <alignment wrapText="1"/>
    </xf>
    <xf numFmtId="12" fontId="6" fillId="5" borderId="2" xfId="2" applyNumberFormat="1" applyFont="1" applyFill="1" applyBorder="1" applyAlignment="1">
      <alignment horizontal="left" vertical="top" wrapText="1"/>
    </xf>
    <xf numFmtId="4" fontId="3" fillId="5" borderId="3" xfId="3" applyNumberFormat="1" applyFont="1" applyFill="1" applyBorder="1" applyAlignment="1">
      <alignment wrapText="1"/>
    </xf>
    <xf numFmtId="12" fontId="6" fillId="4" borderId="2" xfId="2" applyNumberFormat="1" applyFont="1" applyFill="1" applyBorder="1" applyAlignment="1">
      <alignment horizontal="left" vertical="top" wrapText="1"/>
    </xf>
    <xf numFmtId="4" fontId="4" fillId="4" borderId="3" xfId="2" applyNumberFormat="1" applyFont="1" applyFill="1" applyBorder="1" applyAlignment="1">
      <alignment wrapText="1"/>
    </xf>
    <xf numFmtId="12" fontId="6" fillId="3" borderId="2" xfId="2" applyNumberFormat="1" applyFont="1" applyFill="1" applyBorder="1" applyAlignment="1">
      <alignment horizontal="left" vertical="top" wrapText="1"/>
    </xf>
    <xf numFmtId="4" fontId="4" fillId="3" borderId="3" xfId="2" applyNumberFormat="1" applyFont="1" applyFill="1" applyBorder="1" applyAlignment="1">
      <alignment wrapText="1"/>
    </xf>
    <xf numFmtId="12" fontId="6" fillId="0" borderId="2" xfId="2" applyNumberFormat="1" applyFont="1" applyBorder="1" applyAlignment="1">
      <alignment horizontal="left" vertical="top" wrapText="1"/>
    </xf>
    <xf numFmtId="4" fontId="4" fillId="0" borderId="3" xfId="2" applyNumberFormat="1" applyFont="1" applyBorder="1" applyAlignment="1">
      <alignment wrapText="1"/>
    </xf>
    <xf numFmtId="0" fontId="3" fillId="0" borderId="2" xfId="0" applyFont="1" applyBorder="1"/>
    <xf numFmtId="4" fontId="3" fillId="0" borderId="3" xfId="2" applyNumberFormat="1" applyFont="1" applyBorder="1" applyAlignment="1">
      <alignment wrapText="1"/>
    </xf>
    <xf numFmtId="12" fontId="8" fillId="0" borderId="2" xfId="4" applyNumberFormat="1" applyFont="1" applyBorder="1" applyAlignment="1">
      <alignment horizontal="left" vertical="top" wrapText="1"/>
    </xf>
    <xf numFmtId="4" fontId="3" fillId="0" borderId="3" xfId="4" applyNumberFormat="1" applyFont="1" applyBorder="1" applyAlignment="1">
      <alignment wrapText="1"/>
    </xf>
    <xf numFmtId="12" fontId="11" fillId="0" borderId="2" xfId="2" applyNumberFormat="1" applyFont="1" applyBorder="1" applyAlignment="1">
      <alignment horizontal="left" vertical="top" wrapText="1"/>
    </xf>
    <xf numFmtId="0" fontId="9" fillId="0" borderId="1" xfId="0" applyFont="1" applyBorder="1"/>
    <xf numFmtId="0" fontId="4" fillId="4" borderId="2" xfId="0" applyFont="1" applyFill="1" applyBorder="1"/>
    <xf numFmtId="4" fontId="4" fillId="4" borderId="3" xfId="0" applyNumberFormat="1" applyFont="1" applyFill="1" applyBorder="1"/>
    <xf numFmtId="4" fontId="3" fillId="0" borderId="3" xfId="0" applyNumberFormat="1" applyFont="1" applyBorder="1"/>
    <xf numFmtId="12" fontId="8" fillId="3" borderId="2" xfId="2" applyNumberFormat="1" applyFont="1" applyFill="1" applyBorder="1" applyAlignment="1">
      <alignment horizontal="left" vertical="top" wrapText="1"/>
    </xf>
    <xf numFmtId="4" fontId="3" fillId="3" borderId="3" xfId="4" applyNumberFormat="1" applyFont="1" applyFill="1" applyBorder="1" applyAlignment="1">
      <alignment wrapText="1"/>
    </xf>
    <xf numFmtId="4" fontId="6" fillId="5" borderId="3" xfId="2" applyNumberFormat="1" applyFont="1" applyFill="1" applyBorder="1" applyAlignment="1">
      <alignment horizontal="right" vertical="top" wrapText="1"/>
    </xf>
    <xf numFmtId="4" fontId="3" fillId="0" borderId="3" xfId="0" applyNumberFormat="1" applyFont="1" applyBorder="1" applyAlignment="1">
      <alignment horizontal="right"/>
    </xf>
    <xf numFmtId="0" fontId="3" fillId="0" borderId="7" xfId="0" applyFont="1" applyBorder="1"/>
    <xf numFmtId="0" fontId="3" fillId="0" borderId="8" xfId="0" applyFont="1" applyBorder="1"/>
    <xf numFmtId="4" fontId="3" fillId="0" borderId="8" xfId="0" applyNumberFormat="1" applyFont="1" applyBorder="1"/>
    <xf numFmtId="4" fontId="3" fillId="0" borderId="9" xfId="0" applyNumberFormat="1" applyFont="1" applyBorder="1"/>
  </cellXfs>
  <cellStyles count="6">
    <cellStyle name="Normal 19 2" xfId="2" xr:uid="{F9160078-6AFF-4EA2-84CA-4A0F718DF316}"/>
    <cellStyle name="Normal 19 3 2" xfId="5" xr:uid="{0508D7F5-CE7B-4679-97E4-6C9580B8579D}"/>
    <cellStyle name="Normal 58 9 2" xfId="1" xr:uid="{9C7D1249-702A-4024-BD50-5ADA2391A8EC}"/>
    <cellStyle name="Normal_TROŠKOVNIK - KAM - ŽUTO" xfId="3" xr:uid="{B8473161-B372-4621-993C-8C3C55F0E4CC}"/>
    <cellStyle name="Normal_TROŠKOVNIK - KAM - ŽUTO 2" xfId="4" xr:uid="{7D583E9A-14A8-4D2D-AE8C-09D29A627927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9C86CFB-3F6F-4E82-8DDD-771CDA1F4E52}"/>
            </a:ext>
          </a:extLst>
        </xdr:cNvPr>
        <xdr:cNvSpPr txBox="1"/>
      </xdr:nvSpPr>
      <xdr:spPr>
        <a:xfrm>
          <a:off x="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0791DCC-135A-4FA1-9DF4-6F3BEA274AF4}"/>
            </a:ext>
          </a:extLst>
        </xdr:cNvPr>
        <xdr:cNvSpPr txBox="1"/>
      </xdr:nvSpPr>
      <xdr:spPr>
        <a:xfrm>
          <a:off x="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30A022A-F33C-4BD6-B928-77C6A13D3FF4}"/>
            </a:ext>
          </a:extLst>
        </xdr:cNvPr>
        <xdr:cNvSpPr txBox="1"/>
      </xdr:nvSpPr>
      <xdr:spPr>
        <a:xfrm>
          <a:off x="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21790F2-C9BA-4B23-A6B7-F75B12944482}"/>
            </a:ext>
          </a:extLst>
        </xdr:cNvPr>
        <xdr:cNvSpPr txBox="1"/>
      </xdr:nvSpPr>
      <xdr:spPr>
        <a:xfrm>
          <a:off x="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4disk\Projekti\17_018-GRGA%20KATIC\ARHIVA\GP_VAR%202\GP_VAR2_E01\GP_VAR2_E01_DOC,%20DWG\LEPOGLAVA_troskovnik_2015-10-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KTI\NMRO\SITSLU7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hnos\mydocs\Documents%20and%20Settings\msanja\Local%20Settings\Temporary%20Internet%20Files\OLK1C2\Videotronic\Price%20list%20Videotronic%2005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spreise"/>
      <sheetName val="Preisblatt"/>
      <sheetName val="Preisfindung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p."/>
      <sheetName val="O.pod."/>
    </sheetNames>
    <sheetDataSet>
      <sheetData sheetId="0"/>
      <sheetData sheetId="1" refreshError="1">
        <row r="17">
          <cell r="C17" t="str">
            <v>ZAGREB                , 2-1-97</v>
          </cell>
        </row>
        <row r="22">
          <cell r="C22" t="str">
            <v>(FAZA_4_6.XLS)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spreise"/>
      <sheetName val="Preisblatt"/>
      <sheetName val="Preisfindung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76ADC-5DE0-4445-8B61-63A2F487C01F}">
  <sheetPr>
    <tabColor rgb="FFFFFF66"/>
  </sheetPr>
  <dimension ref="A1:I251"/>
  <sheetViews>
    <sheetView showZeros="0" tabSelected="1" topLeftCell="A175" zoomScale="120" zoomScaleNormal="120" workbookViewId="0">
      <selection activeCell="F248" sqref="F248"/>
    </sheetView>
  </sheetViews>
  <sheetFormatPr defaultColWidth="8.85546875" defaultRowHeight="15" x14ac:dyDescent="0.25"/>
  <cols>
    <col min="1" max="1" width="10.85546875" style="19" customWidth="1"/>
    <col min="2" max="2" width="55.7109375" style="19" customWidth="1"/>
    <col min="3" max="3" width="8.7109375" style="19" customWidth="1"/>
    <col min="4" max="4" width="11.28515625" style="20" customWidth="1"/>
    <col min="5" max="5" width="12" style="20" customWidth="1"/>
    <col min="6" max="6" width="13.7109375" style="20" customWidth="1"/>
    <col min="7" max="8" width="8.85546875" style="4"/>
    <col min="9" max="9" width="83.28515625" style="4" customWidth="1"/>
    <col min="10" max="16384" width="8.85546875" style="4"/>
  </cols>
  <sheetData>
    <row r="1" spans="1:9" ht="45" x14ac:dyDescent="0.25">
      <c r="A1" s="56" t="s">
        <v>0</v>
      </c>
      <c r="B1" s="57"/>
      <c r="C1" s="58" t="s">
        <v>1</v>
      </c>
      <c r="D1" s="59"/>
      <c r="E1" s="59" t="s">
        <v>175</v>
      </c>
      <c r="F1" s="60" t="s">
        <v>2</v>
      </c>
    </row>
    <row r="2" spans="1:9" x14ac:dyDescent="0.25">
      <c r="A2" s="61" t="s">
        <v>3</v>
      </c>
      <c r="B2" s="1" t="s">
        <v>4</v>
      </c>
      <c r="C2" s="2" t="s">
        <v>5</v>
      </c>
      <c r="D2" s="3" t="s">
        <v>6</v>
      </c>
      <c r="E2" s="3"/>
      <c r="F2" s="62" t="s">
        <v>176</v>
      </c>
    </row>
    <row r="3" spans="1:9" x14ac:dyDescent="0.25">
      <c r="A3" s="44"/>
      <c r="B3" s="5"/>
      <c r="C3" s="6"/>
      <c r="D3" s="7"/>
      <c r="E3" s="7"/>
      <c r="F3" s="63"/>
      <c r="I3" s="8"/>
    </row>
    <row r="4" spans="1:9" ht="30" x14ac:dyDescent="0.25">
      <c r="A4" s="64" t="s">
        <v>7</v>
      </c>
      <c r="B4" s="53" t="s">
        <v>155</v>
      </c>
      <c r="C4" s="54"/>
      <c r="D4" s="55"/>
      <c r="E4" s="55"/>
      <c r="F4" s="65"/>
    </row>
    <row r="5" spans="1:9" x14ac:dyDescent="0.25">
      <c r="A5" s="44"/>
      <c r="B5" s="10"/>
      <c r="C5" s="6"/>
      <c r="D5" s="7"/>
      <c r="E5" s="7"/>
      <c r="F5" s="63"/>
    </row>
    <row r="6" spans="1:9" x14ac:dyDescent="0.25">
      <c r="A6" s="66" t="s">
        <v>8</v>
      </c>
      <c r="B6" s="49" t="s">
        <v>17</v>
      </c>
      <c r="C6" s="50"/>
      <c r="D6" s="51"/>
      <c r="E6" s="51"/>
      <c r="F6" s="67"/>
    </row>
    <row r="7" spans="1:9" x14ac:dyDescent="0.25">
      <c r="A7" s="44"/>
      <c r="B7" s="13"/>
      <c r="C7" s="6"/>
      <c r="D7" s="7"/>
      <c r="E7" s="7"/>
      <c r="F7" s="63"/>
    </row>
    <row r="8" spans="1:9" x14ac:dyDescent="0.25">
      <c r="A8" s="68" t="s">
        <v>9</v>
      </c>
      <c r="B8" s="9" t="s">
        <v>34</v>
      </c>
      <c r="C8" s="11"/>
      <c r="D8" s="12"/>
      <c r="E8" s="12"/>
      <c r="F8" s="69"/>
    </row>
    <row r="9" spans="1:9" x14ac:dyDescent="0.25">
      <c r="A9" s="70"/>
      <c r="B9" s="22"/>
      <c r="C9" s="23"/>
      <c r="D9" s="24"/>
      <c r="E9" s="24"/>
      <c r="F9" s="71"/>
    </row>
    <row r="10" spans="1:9" x14ac:dyDescent="0.25">
      <c r="A10" s="28">
        <f>IF(B11&gt;0,MAX(A$9:A9)+1,"")</f>
        <v>1</v>
      </c>
      <c r="B10" s="22" t="s">
        <v>20</v>
      </c>
      <c r="C10" s="23"/>
      <c r="D10" s="24"/>
      <c r="E10" s="24"/>
      <c r="F10" s="71"/>
    </row>
    <row r="11" spans="1:9" ht="18.75" customHeight="1" x14ac:dyDescent="0.25">
      <c r="A11" s="72"/>
      <c r="B11" s="25" t="s">
        <v>26</v>
      </c>
      <c r="C11" s="23"/>
      <c r="D11" s="24"/>
      <c r="E11" s="24"/>
      <c r="F11" s="71"/>
    </row>
    <row r="12" spans="1:9" ht="51.75" x14ac:dyDescent="0.25">
      <c r="A12" s="70"/>
      <c r="B12" s="26" t="s">
        <v>18</v>
      </c>
      <c r="C12" s="29"/>
      <c r="D12" s="30"/>
      <c r="E12" s="30"/>
      <c r="F12" s="73"/>
    </row>
    <row r="13" spans="1:9" x14ac:dyDescent="0.25">
      <c r="A13" s="70"/>
      <c r="B13" s="27" t="s">
        <v>19</v>
      </c>
      <c r="C13" s="29" t="s">
        <v>21</v>
      </c>
      <c r="D13" s="30">
        <v>78</v>
      </c>
      <c r="E13" s="30"/>
      <c r="F13" s="73">
        <f>D13*E13</f>
        <v>0</v>
      </c>
    </row>
    <row r="14" spans="1:9" x14ac:dyDescent="0.25">
      <c r="A14" s="70"/>
      <c r="B14" s="22"/>
      <c r="C14" s="29"/>
      <c r="D14" s="30"/>
      <c r="E14" s="30"/>
      <c r="F14" s="73"/>
    </row>
    <row r="15" spans="1:9" x14ac:dyDescent="0.25">
      <c r="A15" s="28">
        <f>IF(B16&gt;0,MAX(A$9:A14)+1,"")</f>
        <v>2</v>
      </c>
      <c r="B15" s="22" t="s">
        <v>30</v>
      </c>
      <c r="C15" s="23"/>
      <c r="D15" s="24"/>
      <c r="E15" s="24"/>
      <c r="F15" s="71"/>
    </row>
    <row r="16" spans="1:9" ht="25.5" x14ac:dyDescent="0.25">
      <c r="A16" s="72"/>
      <c r="B16" s="25" t="s">
        <v>29</v>
      </c>
      <c r="C16" s="23"/>
      <c r="D16" s="24"/>
      <c r="E16" s="24"/>
      <c r="F16" s="71"/>
    </row>
    <row r="17" spans="1:6" ht="51.75" x14ac:dyDescent="0.25">
      <c r="A17" s="70"/>
      <c r="B17" s="26" t="s">
        <v>18</v>
      </c>
      <c r="C17" s="29"/>
      <c r="D17" s="30"/>
      <c r="E17" s="30"/>
      <c r="F17" s="73"/>
    </row>
    <row r="18" spans="1:6" x14ac:dyDescent="0.25">
      <c r="A18" s="70"/>
      <c r="B18" s="27" t="s">
        <v>31</v>
      </c>
      <c r="C18" s="29" t="s">
        <v>32</v>
      </c>
      <c r="D18" s="30">
        <v>1</v>
      </c>
      <c r="E18" s="30"/>
      <c r="F18" s="73">
        <f>D18*E18</f>
        <v>0</v>
      </c>
    </row>
    <row r="19" spans="1:6" x14ac:dyDescent="0.25">
      <c r="A19" s="70"/>
      <c r="B19" s="27"/>
      <c r="C19" s="29"/>
      <c r="D19" s="30"/>
      <c r="E19" s="30"/>
      <c r="F19" s="73"/>
    </row>
    <row r="20" spans="1:6" x14ac:dyDescent="0.25">
      <c r="A20" s="28">
        <f>IF(B21&gt;0,MAX(A$9:A19)+1,"")</f>
        <v>3</v>
      </c>
      <c r="B20" s="22" t="s">
        <v>27</v>
      </c>
      <c r="C20" s="23"/>
      <c r="D20" s="24"/>
      <c r="E20" s="24"/>
      <c r="F20" s="71"/>
    </row>
    <row r="21" spans="1:6" ht="38.25" x14ac:dyDescent="0.25">
      <c r="A21" s="72"/>
      <c r="B21" s="25" t="s">
        <v>163</v>
      </c>
      <c r="C21" s="23"/>
      <c r="D21" s="24"/>
      <c r="E21" s="24"/>
      <c r="F21" s="71"/>
    </row>
    <row r="22" spans="1:6" ht="51.75" x14ac:dyDescent="0.25">
      <c r="A22" s="70"/>
      <c r="B22" s="26" t="s">
        <v>18</v>
      </c>
      <c r="C22" s="29"/>
      <c r="D22" s="30"/>
      <c r="E22" s="30"/>
      <c r="F22" s="73"/>
    </row>
    <row r="23" spans="1:6" x14ac:dyDescent="0.25">
      <c r="A23" s="70"/>
      <c r="B23" s="27" t="s">
        <v>19</v>
      </c>
      <c r="C23" s="29" t="s">
        <v>21</v>
      </c>
      <c r="D23" s="30">
        <v>10</v>
      </c>
      <c r="E23" s="30"/>
      <c r="F23" s="73">
        <f>D23*E23</f>
        <v>0</v>
      </c>
    </row>
    <row r="24" spans="1:6" x14ac:dyDescent="0.25">
      <c r="A24" s="70"/>
      <c r="B24" s="22"/>
      <c r="C24" s="29"/>
      <c r="D24" s="30"/>
      <c r="E24" s="30"/>
      <c r="F24" s="73"/>
    </row>
    <row r="25" spans="1:6" x14ac:dyDescent="0.25">
      <c r="A25" s="28">
        <f>IF(B26&gt;0,MAX(A$9:A24)+1,"")</f>
        <v>4</v>
      </c>
      <c r="B25" s="22" t="s">
        <v>28</v>
      </c>
      <c r="C25" s="23"/>
      <c r="D25" s="24"/>
      <c r="E25" s="24"/>
      <c r="F25" s="71"/>
    </row>
    <row r="26" spans="1:6" x14ac:dyDescent="0.25">
      <c r="A26" s="72"/>
      <c r="B26" s="25" t="s">
        <v>25</v>
      </c>
      <c r="C26" s="23"/>
      <c r="D26" s="24"/>
      <c r="E26" s="24"/>
      <c r="F26" s="71"/>
    </row>
    <row r="27" spans="1:6" ht="51.75" x14ac:dyDescent="0.25">
      <c r="A27" s="70"/>
      <c r="B27" s="26" t="s">
        <v>18</v>
      </c>
      <c r="C27" s="29"/>
      <c r="D27" s="30"/>
      <c r="E27" s="30"/>
      <c r="F27" s="73"/>
    </row>
    <row r="28" spans="1:6" x14ac:dyDescent="0.25">
      <c r="A28" s="70"/>
      <c r="B28" s="27" t="s">
        <v>19</v>
      </c>
      <c r="C28" s="29" t="s">
        <v>21</v>
      </c>
      <c r="D28" s="30">
        <v>16</v>
      </c>
      <c r="E28" s="30"/>
      <c r="F28" s="73">
        <f>D28*E28</f>
        <v>0</v>
      </c>
    </row>
    <row r="29" spans="1:6" x14ac:dyDescent="0.25">
      <c r="A29" s="70"/>
      <c r="B29" s="22"/>
      <c r="C29" s="23"/>
      <c r="D29" s="24"/>
      <c r="E29" s="24"/>
      <c r="F29" s="71"/>
    </row>
    <row r="30" spans="1:6" x14ac:dyDescent="0.25">
      <c r="A30" s="28">
        <f>IF(B31&gt;0,MAX(A$9:A29)+1,"")</f>
        <v>5</v>
      </c>
      <c r="B30" s="22" t="s">
        <v>22</v>
      </c>
      <c r="C30" s="23"/>
      <c r="D30" s="24"/>
      <c r="E30" s="24"/>
      <c r="F30" s="71"/>
    </row>
    <row r="31" spans="1:6" ht="38.25" x14ac:dyDescent="0.25">
      <c r="A31" s="72"/>
      <c r="B31" s="25" t="s">
        <v>24</v>
      </c>
      <c r="C31" s="23"/>
      <c r="D31" s="24"/>
      <c r="E31" s="24"/>
      <c r="F31" s="71"/>
    </row>
    <row r="32" spans="1:6" ht="51.75" x14ac:dyDescent="0.25">
      <c r="A32" s="70"/>
      <c r="B32" s="26" t="s">
        <v>18</v>
      </c>
      <c r="C32" s="29"/>
      <c r="D32" s="30"/>
      <c r="E32" s="30"/>
      <c r="F32" s="73"/>
    </row>
    <row r="33" spans="1:6" x14ac:dyDescent="0.25">
      <c r="A33" s="70"/>
      <c r="B33" s="27" t="s">
        <v>15</v>
      </c>
      <c r="C33" s="29" t="s">
        <v>16</v>
      </c>
      <c r="D33" s="30">
        <v>4</v>
      </c>
      <c r="E33" s="30"/>
      <c r="F33" s="73">
        <f>D33*E33</f>
        <v>0</v>
      </c>
    </row>
    <row r="34" spans="1:6" x14ac:dyDescent="0.25">
      <c r="A34" s="70"/>
      <c r="B34" s="22"/>
      <c r="C34" s="23"/>
      <c r="D34" s="24"/>
      <c r="E34" s="24"/>
      <c r="F34" s="71"/>
    </row>
    <row r="35" spans="1:6" x14ac:dyDescent="0.25">
      <c r="A35" s="28">
        <f>IF(B36&gt;0,MAX(A$9:A34)+1,"")</f>
        <v>6</v>
      </c>
      <c r="B35" s="22" t="s">
        <v>23</v>
      </c>
      <c r="C35" s="23"/>
      <c r="D35" s="24"/>
      <c r="E35" s="24"/>
      <c r="F35" s="71"/>
    </row>
    <row r="36" spans="1:6" ht="38.25" x14ac:dyDescent="0.25">
      <c r="A36" s="72"/>
      <c r="B36" s="25" t="s">
        <v>164</v>
      </c>
      <c r="C36" s="23"/>
      <c r="D36" s="24"/>
      <c r="E36" s="24"/>
      <c r="F36" s="71"/>
    </row>
    <row r="37" spans="1:6" ht="51.75" x14ac:dyDescent="0.25">
      <c r="A37" s="70"/>
      <c r="B37" s="26" t="s">
        <v>18</v>
      </c>
      <c r="C37" s="29"/>
      <c r="D37" s="30"/>
      <c r="E37" s="30"/>
      <c r="F37" s="73"/>
    </row>
    <row r="38" spans="1:6" x14ac:dyDescent="0.25">
      <c r="A38" s="70"/>
      <c r="B38" s="27" t="s">
        <v>33</v>
      </c>
      <c r="C38" s="29" t="s">
        <v>32</v>
      </c>
      <c r="D38" s="30">
        <v>1</v>
      </c>
      <c r="E38" s="30"/>
      <c r="F38" s="73">
        <f>D38*E38</f>
        <v>0</v>
      </c>
    </row>
    <row r="39" spans="1:6" x14ac:dyDescent="0.25">
      <c r="A39" s="70"/>
      <c r="B39" s="22"/>
      <c r="C39" s="23"/>
      <c r="D39" s="24"/>
      <c r="E39" s="24"/>
      <c r="F39" s="71"/>
    </row>
    <row r="40" spans="1:6" x14ac:dyDescent="0.25">
      <c r="A40" s="68" t="s">
        <v>9</v>
      </c>
      <c r="B40" s="9" t="s">
        <v>35</v>
      </c>
      <c r="C40" s="11"/>
      <c r="D40" s="12"/>
      <c r="E40" s="12"/>
      <c r="F40" s="69">
        <f>SUM(F12:F38)</f>
        <v>0</v>
      </c>
    </row>
    <row r="41" spans="1:6" x14ac:dyDescent="0.25">
      <c r="A41" s="70"/>
      <c r="B41" s="22"/>
      <c r="C41" s="23"/>
      <c r="D41" s="24"/>
      <c r="E41" s="24"/>
      <c r="F41" s="71"/>
    </row>
    <row r="42" spans="1:6" x14ac:dyDescent="0.25">
      <c r="A42" s="68" t="s">
        <v>10</v>
      </c>
      <c r="B42" s="9" t="s">
        <v>36</v>
      </c>
      <c r="C42" s="11"/>
      <c r="D42" s="12"/>
      <c r="E42" s="12"/>
      <c r="F42" s="69"/>
    </row>
    <row r="43" spans="1:6" x14ac:dyDescent="0.25">
      <c r="A43" s="70"/>
      <c r="B43" s="22"/>
      <c r="C43" s="23"/>
      <c r="D43" s="24"/>
      <c r="E43" s="24"/>
      <c r="F43" s="71"/>
    </row>
    <row r="44" spans="1:6" x14ac:dyDescent="0.25">
      <c r="A44" s="33">
        <f>IF(B45&gt;0,MAX(A$43:A43)+1,"")</f>
        <v>1</v>
      </c>
      <c r="B44" s="31" t="s">
        <v>37</v>
      </c>
      <c r="C44" s="23"/>
      <c r="D44" s="24"/>
      <c r="E44" s="24"/>
      <c r="F44" s="71"/>
    </row>
    <row r="45" spans="1:6" ht="38.25" x14ac:dyDescent="0.25">
      <c r="A45" s="70"/>
      <c r="B45" s="32" t="s">
        <v>41</v>
      </c>
      <c r="C45" s="23"/>
      <c r="D45" s="24"/>
      <c r="E45" s="24"/>
      <c r="F45" s="71"/>
    </row>
    <row r="46" spans="1:6" ht="25.5" x14ac:dyDescent="0.25">
      <c r="A46" s="70"/>
      <c r="B46" s="32" t="s">
        <v>38</v>
      </c>
      <c r="C46" s="23"/>
      <c r="D46" s="24"/>
      <c r="E46" s="24"/>
      <c r="F46" s="71"/>
    </row>
    <row r="47" spans="1:6" x14ac:dyDescent="0.25">
      <c r="A47" s="70"/>
      <c r="B47" s="32" t="s">
        <v>39</v>
      </c>
      <c r="C47" s="29" t="s">
        <v>32</v>
      </c>
      <c r="D47" s="30">
        <v>1</v>
      </c>
      <c r="E47" s="30"/>
      <c r="F47" s="73">
        <f>D47*E47</f>
        <v>0</v>
      </c>
    </row>
    <row r="48" spans="1:6" x14ac:dyDescent="0.25">
      <c r="A48" s="70"/>
      <c r="B48" s="22"/>
      <c r="C48" s="23"/>
      <c r="D48" s="24"/>
      <c r="E48" s="24"/>
      <c r="F48" s="71"/>
    </row>
    <row r="49" spans="1:6" x14ac:dyDescent="0.25">
      <c r="A49" s="68" t="s">
        <v>10</v>
      </c>
      <c r="B49" s="9" t="s">
        <v>40</v>
      </c>
      <c r="C49" s="11"/>
      <c r="D49" s="12"/>
      <c r="E49" s="12"/>
      <c r="F49" s="69">
        <f>SUM(F45:F48)</f>
        <v>0</v>
      </c>
    </row>
    <row r="50" spans="1:6" x14ac:dyDescent="0.25">
      <c r="A50" s="70"/>
      <c r="B50" s="22"/>
      <c r="C50" s="23"/>
      <c r="D50" s="24"/>
      <c r="E50" s="24"/>
      <c r="F50" s="71"/>
    </row>
    <row r="51" spans="1:6" x14ac:dyDescent="0.25">
      <c r="A51" s="68" t="s">
        <v>43</v>
      </c>
      <c r="B51" s="9" t="s">
        <v>42</v>
      </c>
      <c r="C51" s="11"/>
      <c r="D51" s="12"/>
      <c r="E51" s="12"/>
      <c r="F51" s="69"/>
    </row>
    <row r="52" spans="1:6" x14ac:dyDescent="0.25">
      <c r="A52" s="70"/>
      <c r="B52" s="22"/>
      <c r="C52" s="23"/>
      <c r="D52" s="24"/>
      <c r="E52" s="24"/>
      <c r="F52" s="71"/>
    </row>
    <row r="53" spans="1:6" x14ac:dyDescent="0.25">
      <c r="A53" s="35">
        <f>IF(B54&gt;0,MAX(A$52:A52)+1,"")</f>
        <v>1</v>
      </c>
      <c r="B53" s="34" t="s">
        <v>44</v>
      </c>
      <c r="C53" s="23"/>
      <c r="D53" s="24"/>
      <c r="E53" s="24"/>
      <c r="F53" s="71"/>
    </row>
    <row r="54" spans="1:6" ht="51" x14ac:dyDescent="0.25">
      <c r="A54" s="70"/>
      <c r="B54" s="25" t="s">
        <v>45</v>
      </c>
      <c r="C54" s="23"/>
      <c r="D54" s="24"/>
      <c r="E54" s="24"/>
      <c r="F54" s="71"/>
    </row>
    <row r="55" spans="1:6" x14ac:dyDescent="0.25">
      <c r="A55" s="74"/>
      <c r="B55" s="25" t="s">
        <v>165</v>
      </c>
      <c r="C55" s="14"/>
      <c r="D55" s="15"/>
      <c r="E55" s="15"/>
      <c r="F55" s="75"/>
    </row>
    <row r="56" spans="1:6" x14ac:dyDescent="0.25">
      <c r="A56" s="74"/>
      <c r="B56" s="25" t="s">
        <v>166</v>
      </c>
      <c r="C56" s="14"/>
      <c r="D56" s="15"/>
      <c r="E56" s="15"/>
      <c r="F56" s="75"/>
    </row>
    <row r="57" spans="1:6" x14ac:dyDescent="0.25">
      <c r="A57" s="74"/>
      <c r="B57" s="27" t="s">
        <v>167</v>
      </c>
      <c r="C57" s="16" t="s">
        <v>16</v>
      </c>
      <c r="D57" s="15">
        <v>3</v>
      </c>
      <c r="E57" s="15"/>
      <c r="F57" s="73">
        <f>D57*E57</f>
        <v>0</v>
      </c>
    </row>
    <row r="58" spans="1:6" x14ac:dyDescent="0.25">
      <c r="A58" s="74"/>
      <c r="B58" s="27"/>
      <c r="C58" s="16"/>
      <c r="D58" s="15"/>
      <c r="E58" s="15"/>
      <c r="F58" s="73"/>
    </row>
    <row r="59" spans="1:6" x14ac:dyDescent="0.25">
      <c r="A59" s="68" t="s">
        <v>43</v>
      </c>
      <c r="B59" s="9" t="s">
        <v>47</v>
      </c>
      <c r="C59" s="11"/>
      <c r="D59" s="12"/>
      <c r="E59" s="12"/>
      <c r="F59" s="69">
        <f>SUM(F54:F57)</f>
        <v>0</v>
      </c>
    </row>
    <row r="60" spans="1:6" x14ac:dyDescent="0.25">
      <c r="A60" s="74"/>
      <c r="B60" s="27"/>
      <c r="C60" s="16"/>
      <c r="D60" s="15"/>
      <c r="E60" s="15"/>
      <c r="F60" s="75"/>
    </row>
    <row r="61" spans="1:6" x14ac:dyDescent="0.25">
      <c r="A61" s="68" t="s">
        <v>48</v>
      </c>
      <c r="B61" s="9" t="s">
        <v>84</v>
      </c>
      <c r="C61" s="11"/>
      <c r="D61" s="12"/>
      <c r="E61" s="12"/>
      <c r="F61" s="69"/>
    </row>
    <row r="62" spans="1:6" x14ac:dyDescent="0.25">
      <c r="A62" s="70"/>
      <c r="B62" s="22"/>
      <c r="C62" s="23"/>
      <c r="D62" s="24"/>
      <c r="E62" s="24"/>
      <c r="F62" s="71"/>
    </row>
    <row r="63" spans="1:6" x14ac:dyDescent="0.25">
      <c r="A63" s="36">
        <f>IF(B64&gt;0,MAX(A$62:A62)+1,"")</f>
        <v>1</v>
      </c>
      <c r="B63" s="22" t="s">
        <v>51</v>
      </c>
      <c r="C63" s="23"/>
      <c r="D63" s="24"/>
      <c r="E63" s="24"/>
      <c r="F63" s="71"/>
    </row>
    <row r="64" spans="1:6" ht="38.25" x14ac:dyDescent="0.25">
      <c r="A64" s="70"/>
      <c r="B64" s="37" t="s">
        <v>168</v>
      </c>
      <c r="C64" s="23"/>
      <c r="D64" s="24"/>
      <c r="E64" s="24"/>
      <c r="F64" s="71"/>
    </row>
    <row r="65" spans="1:6" x14ac:dyDescent="0.25">
      <c r="A65" s="70"/>
      <c r="B65" s="37" t="s">
        <v>52</v>
      </c>
      <c r="C65" s="16" t="s">
        <v>21</v>
      </c>
      <c r="D65" s="30">
        <v>27.1</v>
      </c>
      <c r="E65" s="30"/>
      <c r="F65" s="73">
        <f>D65*E65</f>
        <v>0</v>
      </c>
    </row>
    <row r="66" spans="1:6" x14ac:dyDescent="0.25">
      <c r="A66" s="70"/>
      <c r="B66" s="37"/>
      <c r="C66" s="29"/>
      <c r="D66" s="24"/>
      <c r="E66" s="24"/>
      <c r="F66" s="73">
        <f t="shared" ref="F66:F141" si="0">D66*E66</f>
        <v>0</v>
      </c>
    </row>
    <row r="67" spans="1:6" x14ac:dyDescent="0.25">
      <c r="A67" s="36">
        <f>IF(B68&gt;0,MAX(A$62:A66)+1,"")</f>
        <v>2</v>
      </c>
      <c r="B67" s="34" t="s">
        <v>49</v>
      </c>
      <c r="C67" s="23"/>
      <c r="D67" s="24"/>
      <c r="E67" s="24"/>
      <c r="F67" s="73">
        <f t="shared" si="0"/>
        <v>0</v>
      </c>
    </row>
    <row r="68" spans="1:6" ht="76.5" x14ac:dyDescent="0.25">
      <c r="A68" s="70"/>
      <c r="B68" s="21" t="s">
        <v>50</v>
      </c>
      <c r="C68" s="23"/>
      <c r="D68" s="24"/>
      <c r="E68" s="24"/>
      <c r="F68" s="73">
        <f t="shared" si="0"/>
        <v>0</v>
      </c>
    </row>
    <row r="69" spans="1:6" x14ac:dyDescent="0.25">
      <c r="A69" s="70"/>
      <c r="B69" s="37" t="s">
        <v>19</v>
      </c>
      <c r="C69" s="29" t="s">
        <v>21</v>
      </c>
      <c r="D69" s="30">
        <v>9</v>
      </c>
      <c r="E69" s="30"/>
      <c r="F69" s="73">
        <f t="shared" si="0"/>
        <v>0</v>
      </c>
    </row>
    <row r="70" spans="1:6" x14ac:dyDescent="0.25">
      <c r="A70" s="70"/>
      <c r="B70" s="37"/>
      <c r="C70" s="29"/>
      <c r="D70" s="30"/>
      <c r="E70" s="30"/>
      <c r="F70" s="73">
        <f t="shared" si="0"/>
        <v>0</v>
      </c>
    </row>
    <row r="71" spans="1:6" x14ac:dyDescent="0.25">
      <c r="A71" s="36">
        <f>IF(B72&gt;0,MAX(A$62:A70)+1,"")</f>
        <v>3</v>
      </c>
      <c r="B71" s="22" t="s">
        <v>53</v>
      </c>
      <c r="C71" s="29"/>
      <c r="D71" s="30"/>
      <c r="E71" s="30"/>
      <c r="F71" s="73">
        <f t="shared" si="0"/>
        <v>0</v>
      </c>
    </row>
    <row r="72" spans="1:6" ht="114.75" x14ac:dyDescent="0.25">
      <c r="A72" s="70"/>
      <c r="B72" s="37" t="s">
        <v>54</v>
      </c>
      <c r="C72" s="29"/>
      <c r="D72" s="30"/>
      <c r="E72" s="30"/>
      <c r="F72" s="73">
        <f t="shared" si="0"/>
        <v>0</v>
      </c>
    </row>
    <row r="73" spans="1:6" x14ac:dyDescent="0.25">
      <c r="A73" s="70"/>
      <c r="B73" s="37" t="s">
        <v>52</v>
      </c>
      <c r="C73" s="29" t="s">
        <v>21</v>
      </c>
      <c r="D73" s="30">
        <v>5</v>
      </c>
      <c r="E73" s="30"/>
      <c r="F73" s="73">
        <f t="shared" si="0"/>
        <v>0</v>
      </c>
    </row>
    <row r="74" spans="1:6" x14ac:dyDescent="0.25">
      <c r="A74" s="70"/>
      <c r="B74" s="37"/>
      <c r="C74" s="29"/>
      <c r="D74" s="30"/>
      <c r="E74" s="30"/>
      <c r="F74" s="73">
        <f t="shared" si="0"/>
        <v>0</v>
      </c>
    </row>
    <row r="75" spans="1:6" x14ac:dyDescent="0.25">
      <c r="A75" s="36">
        <f>IF(B76&gt;0,MAX(A$62:A74)+1,"")</f>
        <v>4</v>
      </c>
      <c r="B75" s="22" t="s">
        <v>46</v>
      </c>
      <c r="C75" s="29"/>
      <c r="D75" s="30"/>
      <c r="E75" s="30"/>
      <c r="F75" s="73">
        <f t="shared" si="0"/>
        <v>0</v>
      </c>
    </row>
    <row r="76" spans="1:6" ht="130.5" customHeight="1" x14ac:dyDescent="0.25">
      <c r="A76" s="70"/>
      <c r="B76" s="37" t="s">
        <v>55</v>
      </c>
      <c r="C76" s="29"/>
      <c r="D76" s="30"/>
      <c r="E76" s="30"/>
      <c r="F76" s="73">
        <f t="shared" si="0"/>
        <v>0</v>
      </c>
    </row>
    <row r="77" spans="1:6" x14ac:dyDescent="0.25">
      <c r="A77" s="70"/>
      <c r="B77" s="37" t="s">
        <v>52</v>
      </c>
      <c r="C77" s="29" t="s">
        <v>21</v>
      </c>
      <c r="D77" s="30">
        <v>10</v>
      </c>
      <c r="E77" s="30"/>
      <c r="F77" s="73">
        <f t="shared" si="0"/>
        <v>0</v>
      </c>
    </row>
    <row r="78" spans="1:6" x14ac:dyDescent="0.25">
      <c r="A78" s="70"/>
      <c r="B78" s="37"/>
      <c r="C78" s="29"/>
      <c r="D78" s="30"/>
      <c r="E78" s="30"/>
      <c r="F78" s="73">
        <f t="shared" si="0"/>
        <v>0</v>
      </c>
    </row>
    <row r="79" spans="1:6" x14ac:dyDescent="0.25">
      <c r="A79" s="36">
        <f>IF(B80&gt;0,MAX(A$62:A78)+1,"")</f>
        <v>5</v>
      </c>
      <c r="B79" s="34" t="s">
        <v>56</v>
      </c>
      <c r="C79" s="29"/>
      <c r="D79" s="30"/>
      <c r="E79" s="30"/>
      <c r="F79" s="73">
        <f t="shared" si="0"/>
        <v>0</v>
      </c>
    </row>
    <row r="80" spans="1:6" ht="72" customHeight="1" x14ac:dyDescent="0.25">
      <c r="A80" s="70"/>
      <c r="B80" s="21" t="s">
        <v>58</v>
      </c>
      <c r="C80" s="29"/>
      <c r="D80" s="30"/>
      <c r="E80" s="30"/>
      <c r="F80" s="73">
        <f t="shared" si="0"/>
        <v>0</v>
      </c>
    </row>
    <row r="81" spans="1:6" x14ac:dyDescent="0.25">
      <c r="A81" s="70"/>
      <c r="B81" s="32" t="s">
        <v>31</v>
      </c>
      <c r="C81" s="29" t="s">
        <v>57</v>
      </c>
      <c r="D81" s="30">
        <v>1</v>
      </c>
      <c r="E81" s="30"/>
      <c r="F81" s="73">
        <f t="shared" si="0"/>
        <v>0</v>
      </c>
    </row>
    <row r="82" spans="1:6" x14ac:dyDescent="0.25">
      <c r="A82" s="36" t="str">
        <f ca="1">IF(B84&gt;0,MAX(A$62:A82)+1,"")</f>
        <v/>
      </c>
      <c r="B82" s="32"/>
      <c r="C82" s="29"/>
      <c r="D82" s="30"/>
      <c r="E82" s="30"/>
      <c r="F82" s="73">
        <f t="shared" si="0"/>
        <v>0</v>
      </c>
    </row>
    <row r="83" spans="1:6" x14ac:dyDescent="0.25">
      <c r="A83" s="36">
        <f ca="1">IF(B83&gt;0,MAX(A$62:A82)+1,"")</f>
        <v>6</v>
      </c>
      <c r="B83" s="34" t="s">
        <v>86</v>
      </c>
      <c r="C83" s="29"/>
      <c r="D83" s="30"/>
      <c r="E83" s="30"/>
      <c r="F83" s="73">
        <f t="shared" si="0"/>
        <v>0</v>
      </c>
    </row>
    <row r="84" spans="1:6" ht="25.5" x14ac:dyDescent="0.25">
      <c r="A84" s="70"/>
      <c r="B84" s="32" t="s">
        <v>87</v>
      </c>
      <c r="C84" s="29"/>
      <c r="D84" s="30"/>
      <c r="E84" s="30"/>
      <c r="F84" s="73">
        <f t="shared" si="0"/>
        <v>0</v>
      </c>
    </row>
    <row r="85" spans="1:6" ht="127.5" x14ac:dyDescent="0.25">
      <c r="A85" s="70"/>
      <c r="B85" s="32" t="s">
        <v>88</v>
      </c>
      <c r="C85" s="29"/>
      <c r="D85" s="30"/>
      <c r="E85" s="30"/>
      <c r="F85" s="73">
        <f t="shared" si="0"/>
        <v>0</v>
      </c>
    </row>
    <row r="86" spans="1:6" ht="89.25" x14ac:dyDescent="0.25">
      <c r="A86" s="70"/>
      <c r="B86" s="32" t="s">
        <v>89</v>
      </c>
      <c r="C86" s="29"/>
      <c r="D86" s="30"/>
      <c r="E86" s="30"/>
      <c r="F86" s="73">
        <f t="shared" si="0"/>
        <v>0</v>
      </c>
    </row>
    <row r="87" spans="1:6" x14ac:dyDescent="0.25">
      <c r="A87" s="70"/>
      <c r="B87" s="32" t="s">
        <v>90</v>
      </c>
      <c r="C87" s="29"/>
      <c r="D87" s="30"/>
      <c r="E87" s="30"/>
      <c r="F87" s="73">
        <f t="shared" si="0"/>
        <v>0</v>
      </c>
    </row>
    <row r="88" spans="1:6" ht="38.25" x14ac:dyDescent="0.25">
      <c r="A88" s="70"/>
      <c r="B88" s="32" t="s">
        <v>91</v>
      </c>
      <c r="C88" s="29"/>
      <c r="D88" s="30"/>
      <c r="E88" s="30"/>
      <c r="F88" s="73">
        <f t="shared" si="0"/>
        <v>0</v>
      </c>
    </row>
    <row r="89" spans="1:6" x14ac:dyDescent="0.25">
      <c r="A89" s="70"/>
      <c r="B89" s="32" t="s">
        <v>52</v>
      </c>
      <c r="C89" s="29"/>
      <c r="D89" s="30"/>
      <c r="E89" s="30"/>
      <c r="F89" s="73">
        <f t="shared" si="0"/>
        <v>0</v>
      </c>
    </row>
    <row r="90" spans="1:6" x14ac:dyDescent="0.25">
      <c r="A90" s="70"/>
      <c r="B90" s="32" t="s">
        <v>92</v>
      </c>
      <c r="C90" s="29" t="s">
        <v>21</v>
      </c>
      <c r="D90" s="30">
        <f>17.5*2</f>
        <v>35</v>
      </c>
      <c r="E90" s="30"/>
      <c r="F90" s="73">
        <f t="shared" si="0"/>
        <v>0</v>
      </c>
    </row>
    <row r="91" spans="1:6" x14ac:dyDescent="0.25">
      <c r="A91" s="70"/>
      <c r="B91" s="32" t="s">
        <v>93</v>
      </c>
      <c r="C91" s="29" t="s">
        <v>21</v>
      </c>
      <c r="D91" s="30">
        <f>17.5*2</f>
        <v>35</v>
      </c>
      <c r="E91" s="30"/>
      <c r="F91" s="73">
        <f t="shared" si="0"/>
        <v>0</v>
      </c>
    </row>
    <row r="92" spans="1:6" x14ac:dyDescent="0.25">
      <c r="A92" s="70"/>
      <c r="B92" s="32"/>
      <c r="C92" s="29"/>
      <c r="D92" s="30"/>
      <c r="E92" s="30"/>
      <c r="F92" s="73">
        <f t="shared" si="0"/>
        <v>0</v>
      </c>
    </row>
    <row r="93" spans="1:6" x14ac:dyDescent="0.25">
      <c r="A93" s="68" t="s">
        <v>48</v>
      </c>
      <c r="B93" s="9" t="s">
        <v>85</v>
      </c>
      <c r="C93" s="11"/>
      <c r="D93" s="12"/>
      <c r="E93" s="12"/>
      <c r="F93" s="69">
        <f>SUM(F64:F92)</f>
        <v>0</v>
      </c>
    </row>
    <row r="94" spans="1:6" x14ac:dyDescent="0.25">
      <c r="A94" s="70"/>
      <c r="B94" s="22"/>
      <c r="C94" s="23"/>
      <c r="D94" s="24"/>
      <c r="E94" s="24"/>
      <c r="F94" s="73">
        <f t="shared" si="0"/>
        <v>0</v>
      </c>
    </row>
    <row r="95" spans="1:6" x14ac:dyDescent="0.25">
      <c r="A95" s="68" t="s">
        <v>60</v>
      </c>
      <c r="B95" s="9" t="s">
        <v>59</v>
      </c>
      <c r="C95" s="11"/>
      <c r="D95" s="12"/>
      <c r="E95" s="12"/>
      <c r="F95" s="69"/>
    </row>
    <row r="96" spans="1:6" s="39" customFormat="1" x14ac:dyDescent="0.25">
      <c r="A96" s="76"/>
      <c r="B96" s="38"/>
      <c r="C96" s="23"/>
      <c r="D96" s="24"/>
      <c r="E96" s="24"/>
      <c r="F96" s="71"/>
    </row>
    <row r="97" spans="1:6" s="39" customFormat="1" x14ac:dyDescent="0.25">
      <c r="A97" s="40">
        <f>IF(B97&gt;0,MAX(A$96:A96)+1,"")</f>
        <v>1</v>
      </c>
      <c r="B97" s="22" t="s">
        <v>63</v>
      </c>
      <c r="C97" s="23"/>
      <c r="D97" s="24"/>
      <c r="E97" s="24"/>
      <c r="F97" s="71"/>
    </row>
    <row r="98" spans="1:6" s="39" customFormat="1" ht="51" x14ac:dyDescent="0.25">
      <c r="A98" s="76"/>
      <c r="B98" s="32" t="s">
        <v>64</v>
      </c>
      <c r="C98" s="23"/>
      <c r="D98" s="24"/>
      <c r="E98" s="24"/>
      <c r="F98" s="71"/>
    </row>
    <row r="99" spans="1:6" s="39" customFormat="1" ht="25.5" x14ac:dyDescent="0.25">
      <c r="A99" s="76"/>
      <c r="B99" s="32" t="s">
        <v>61</v>
      </c>
      <c r="C99" s="23"/>
      <c r="D99" s="24"/>
      <c r="E99" s="24"/>
      <c r="F99" s="71"/>
    </row>
    <row r="100" spans="1:6" s="39" customFormat="1" x14ac:dyDescent="0.25">
      <c r="A100" s="76"/>
      <c r="B100" s="32" t="s">
        <v>62</v>
      </c>
      <c r="C100" s="29" t="s">
        <v>21</v>
      </c>
      <c r="D100" s="30">
        <v>10</v>
      </c>
      <c r="E100" s="30"/>
      <c r="F100" s="73">
        <f>D100*E100</f>
        <v>0</v>
      </c>
    </row>
    <row r="101" spans="1:6" s="39" customFormat="1" x14ac:dyDescent="0.25">
      <c r="A101" s="76"/>
      <c r="B101" s="38"/>
      <c r="C101" s="23"/>
      <c r="D101" s="24"/>
      <c r="E101" s="24"/>
      <c r="F101" s="73">
        <f t="shared" ref="F101:F106" si="1">D101*E101</f>
        <v>0</v>
      </c>
    </row>
    <row r="102" spans="1:6" s="39" customFormat="1" x14ac:dyDescent="0.25">
      <c r="A102" s="40">
        <f>IF(B102&gt;0,MAX(A$96:A101)+1,"")</f>
        <v>2</v>
      </c>
      <c r="B102" s="22" t="s">
        <v>65</v>
      </c>
      <c r="C102" s="23"/>
      <c r="D102" s="24"/>
      <c r="E102" s="24"/>
      <c r="F102" s="73">
        <f t="shared" si="1"/>
        <v>0</v>
      </c>
    </row>
    <row r="103" spans="1:6" s="39" customFormat="1" ht="41.25" customHeight="1" x14ac:dyDescent="0.25">
      <c r="A103" s="76"/>
      <c r="B103" s="37" t="s">
        <v>66</v>
      </c>
      <c r="C103" s="23"/>
      <c r="D103" s="24"/>
      <c r="E103" s="24"/>
      <c r="F103" s="73">
        <f t="shared" si="1"/>
        <v>0</v>
      </c>
    </row>
    <row r="104" spans="1:6" s="39" customFormat="1" x14ac:dyDescent="0.25">
      <c r="A104" s="76"/>
      <c r="B104" s="37" t="s">
        <v>67</v>
      </c>
      <c r="C104" s="23"/>
      <c r="D104" s="24"/>
      <c r="E104" s="24"/>
      <c r="F104" s="73">
        <f t="shared" si="1"/>
        <v>0</v>
      </c>
    </row>
    <row r="105" spans="1:6" s="39" customFormat="1" x14ac:dyDescent="0.25">
      <c r="A105" s="76"/>
      <c r="B105" s="37" t="s">
        <v>52</v>
      </c>
      <c r="C105" s="29" t="s">
        <v>21</v>
      </c>
      <c r="D105" s="30">
        <v>9</v>
      </c>
      <c r="E105" s="30"/>
      <c r="F105" s="73">
        <f t="shared" si="1"/>
        <v>0</v>
      </c>
    </row>
    <row r="106" spans="1:6" s="39" customFormat="1" x14ac:dyDescent="0.25">
      <c r="A106" s="76"/>
      <c r="B106" s="38"/>
      <c r="C106" s="23"/>
      <c r="D106" s="24"/>
      <c r="E106" s="24"/>
      <c r="F106" s="73">
        <f t="shared" si="1"/>
        <v>0</v>
      </c>
    </row>
    <row r="107" spans="1:6" x14ac:dyDescent="0.25">
      <c r="A107" s="68" t="s">
        <v>60</v>
      </c>
      <c r="B107" s="9" t="s">
        <v>68</v>
      </c>
      <c r="C107" s="11"/>
      <c r="D107" s="12"/>
      <c r="E107" s="12"/>
      <c r="F107" s="69">
        <f>SUM(F97:F106)</f>
        <v>0</v>
      </c>
    </row>
    <row r="108" spans="1:6" s="39" customFormat="1" x14ac:dyDescent="0.25">
      <c r="A108" s="76"/>
      <c r="B108" s="38"/>
      <c r="C108" s="23"/>
      <c r="D108" s="24"/>
      <c r="E108" s="24"/>
      <c r="F108" s="71"/>
    </row>
    <row r="109" spans="1:6" x14ac:dyDescent="0.25">
      <c r="A109" s="66" t="s">
        <v>69</v>
      </c>
      <c r="B109" s="49" t="s">
        <v>140</v>
      </c>
      <c r="C109" s="50"/>
      <c r="D109" s="51"/>
      <c r="E109" s="51"/>
      <c r="F109" s="67"/>
    </row>
    <row r="110" spans="1:6" x14ac:dyDescent="0.25">
      <c r="A110" s="44"/>
      <c r="B110" s="13"/>
      <c r="C110" s="6"/>
      <c r="D110" s="7"/>
      <c r="E110" s="7"/>
      <c r="F110" s="63"/>
    </row>
    <row r="111" spans="1:6" x14ac:dyDescent="0.25">
      <c r="A111" s="68" t="s">
        <v>70</v>
      </c>
      <c r="B111" s="9" t="s">
        <v>71</v>
      </c>
      <c r="C111" s="11"/>
      <c r="D111" s="12"/>
      <c r="E111" s="12"/>
      <c r="F111" s="69"/>
    </row>
    <row r="112" spans="1:6" s="39" customFormat="1" x14ac:dyDescent="0.25">
      <c r="A112" s="76"/>
      <c r="B112" s="38"/>
      <c r="C112" s="23"/>
      <c r="D112" s="24"/>
      <c r="E112" s="24"/>
      <c r="F112" s="71"/>
    </row>
    <row r="113" spans="1:6" x14ac:dyDescent="0.25">
      <c r="A113" s="41">
        <v>1</v>
      </c>
      <c r="B113" s="10" t="s">
        <v>81</v>
      </c>
      <c r="C113" s="42"/>
      <c r="D113" s="7"/>
      <c r="E113" s="7"/>
      <c r="F113" s="43">
        <f t="shared" ref="F113:F118" si="2">E113*D113</f>
        <v>0</v>
      </c>
    </row>
    <row r="114" spans="1:6" ht="38.25" x14ac:dyDescent="0.25">
      <c r="A114" s="44"/>
      <c r="B114" s="21" t="s">
        <v>82</v>
      </c>
      <c r="C114" s="42"/>
      <c r="D114" s="7"/>
      <c r="E114" s="7"/>
      <c r="F114" s="43">
        <f t="shared" si="2"/>
        <v>0</v>
      </c>
    </row>
    <row r="115" spans="1:6" ht="28.5" customHeight="1" x14ac:dyDescent="0.25">
      <c r="A115" s="44"/>
      <c r="B115" s="21" t="s">
        <v>83</v>
      </c>
      <c r="C115" s="42"/>
      <c r="D115" s="7"/>
      <c r="E115" s="7"/>
      <c r="F115" s="43">
        <f t="shared" si="2"/>
        <v>0</v>
      </c>
    </row>
    <row r="116" spans="1:6" ht="38.25" x14ac:dyDescent="0.25">
      <c r="A116" s="44"/>
      <c r="B116" s="21" t="s">
        <v>162</v>
      </c>
      <c r="C116" s="42"/>
      <c r="D116" s="7"/>
      <c r="E116" s="7"/>
      <c r="F116" s="43">
        <f t="shared" si="2"/>
        <v>0</v>
      </c>
    </row>
    <row r="117" spans="1:6" ht="38.25" x14ac:dyDescent="0.25">
      <c r="A117" s="44"/>
      <c r="B117" s="21" t="s">
        <v>97</v>
      </c>
      <c r="C117" s="42"/>
      <c r="D117" s="7"/>
      <c r="E117" s="7"/>
      <c r="F117" s="43">
        <f t="shared" si="2"/>
        <v>0</v>
      </c>
    </row>
    <row r="118" spans="1:6" ht="25.5" x14ac:dyDescent="0.25">
      <c r="A118" s="44"/>
      <c r="B118" s="21" t="s">
        <v>75</v>
      </c>
      <c r="C118" s="42"/>
      <c r="D118" s="7"/>
      <c r="E118" s="7"/>
      <c r="F118" s="43">
        <f t="shared" si="2"/>
        <v>0</v>
      </c>
    </row>
    <row r="119" spans="1:6" x14ac:dyDescent="0.25">
      <c r="A119" s="44"/>
      <c r="B119" s="21" t="s">
        <v>80</v>
      </c>
      <c r="C119" s="5" t="s">
        <v>21</v>
      </c>
      <c r="D119" s="7">
        <v>17.5</v>
      </c>
      <c r="F119" s="43">
        <f>E119*D119</f>
        <v>0</v>
      </c>
    </row>
    <row r="120" spans="1:6" x14ac:dyDescent="0.25">
      <c r="A120" s="44"/>
      <c r="B120" s="21"/>
      <c r="C120" s="5"/>
      <c r="D120" s="7"/>
      <c r="F120" s="43"/>
    </row>
    <row r="121" spans="1:6" x14ac:dyDescent="0.25">
      <c r="A121" s="41">
        <f>IF(B121&gt;0,MAX(A113:A120)+1,"")</f>
        <v>2</v>
      </c>
      <c r="B121" s="10" t="s">
        <v>94</v>
      </c>
      <c r="C121" s="42"/>
      <c r="D121" s="7"/>
      <c r="E121" s="7"/>
      <c r="F121" s="43">
        <f t="shared" ref="F121:F126" si="3">E121*D121</f>
        <v>0</v>
      </c>
    </row>
    <row r="122" spans="1:6" ht="38.25" x14ac:dyDescent="0.25">
      <c r="A122" s="44"/>
      <c r="B122" s="21" t="s">
        <v>95</v>
      </c>
      <c r="C122" s="42"/>
      <c r="D122" s="7"/>
      <c r="E122" s="7"/>
      <c r="F122" s="43">
        <f t="shared" si="3"/>
        <v>0</v>
      </c>
    </row>
    <row r="123" spans="1:6" ht="28.5" customHeight="1" x14ac:dyDescent="0.25">
      <c r="A123" s="44"/>
      <c r="B123" s="21" t="s">
        <v>72</v>
      </c>
      <c r="C123" s="42"/>
      <c r="D123" s="7"/>
      <c r="E123" s="7"/>
      <c r="F123" s="43">
        <f t="shared" si="3"/>
        <v>0</v>
      </c>
    </row>
    <row r="124" spans="1:6" ht="38.25" x14ac:dyDescent="0.25">
      <c r="A124" s="44"/>
      <c r="B124" s="21" t="s">
        <v>162</v>
      </c>
      <c r="C124" s="42"/>
      <c r="D124" s="7"/>
      <c r="E124" s="7"/>
      <c r="F124" s="43">
        <f t="shared" si="3"/>
        <v>0</v>
      </c>
    </row>
    <row r="125" spans="1:6" ht="38.25" x14ac:dyDescent="0.25">
      <c r="A125" s="44"/>
      <c r="B125" s="21" t="s">
        <v>96</v>
      </c>
      <c r="C125" s="42"/>
      <c r="D125" s="7"/>
      <c r="E125" s="7"/>
      <c r="F125" s="43">
        <f t="shared" si="3"/>
        <v>0</v>
      </c>
    </row>
    <row r="126" spans="1:6" ht="25.5" x14ac:dyDescent="0.25">
      <c r="A126" s="44"/>
      <c r="B126" s="21" t="s">
        <v>75</v>
      </c>
      <c r="C126" s="42"/>
      <c r="D126" s="7"/>
      <c r="E126" s="7"/>
      <c r="F126" s="43">
        <f t="shared" si="3"/>
        <v>0</v>
      </c>
    </row>
    <row r="127" spans="1:6" x14ac:dyDescent="0.25">
      <c r="A127" s="44"/>
      <c r="B127" s="21" t="s">
        <v>80</v>
      </c>
      <c r="C127" s="5" t="s">
        <v>21</v>
      </c>
      <c r="D127" s="7">
        <v>14</v>
      </c>
      <c r="F127" s="43">
        <f>E127*D127</f>
        <v>0</v>
      </c>
    </row>
    <row r="128" spans="1:6" x14ac:dyDescent="0.25">
      <c r="A128" s="44"/>
      <c r="B128" s="21"/>
      <c r="C128" s="5"/>
      <c r="D128" s="7"/>
      <c r="F128" s="43"/>
    </row>
    <row r="129" spans="1:6" s="39" customFormat="1" x14ac:dyDescent="0.25">
      <c r="A129" s="41">
        <f>IF(B129&gt;0,MAX(A121:A128)+1,"")</f>
        <v>3</v>
      </c>
      <c r="B129" s="10" t="s">
        <v>76</v>
      </c>
      <c r="C129" s="23"/>
      <c r="D129" s="24"/>
      <c r="E129" s="24"/>
      <c r="F129" s="71"/>
    </row>
    <row r="130" spans="1:6" s="39" customFormat="1" ht="38.25" x14ac:dyDescent="0.25">
      <c r="A130" s="76"/>
      <c r="B130" s="21" t="s">
        <v>77</v>
      </c>
      <c r="C130" s="23"/>
      <c r="D130" s="24"/>
      <c r="E130" s="24"/>
      <c r="F130" s="71"/>
    </row>
    <row r="131" spans="1:6" s="39" customFormat="1" ht="38.25" x14ac:dyDescent="0.25">
      <c r="A131" s="76"/>
      <c r="B131" s="21" t="s">
        <v>72</v>
      </c>
      <c r="C131" s="23"/>
      <c r="D131" s="24"/>
      <c r="E131" s="24"/>
      <c r="F131" s="71"/>
    </row>
    <row r="132" spans="1:6" s="39" customFormat="1" x14ac:dyDescent="0.25">
      <c r="A132" s="76"/>
      <c r="B132" s="21" t="s">
        <v>73</v>
      </c>
      <c r="C132" s="23"/>
      <c r="D132" s="24"/>
      <c r="E132" s="24"/>
      <c r="F132" s="71"/>
    </row>
    <row r="133" spans="1:6" s="39" customFormat="1" x14ac:dyDescent="0.25">
      <c r="A133" s="76"/>
      <c r="B133" s="21" t="s">
        <v>74</v>
      </c>
      <c r="C133" s="23"/>
      <c r="D133" s="24"/>
      <c r="E133" s="24"/>
      <c r="F133" s="71"/>
    </row>
    <row r="134" spans="1:6" s="39" customFormat="1" ht="25.5" x14ac:dyDescent="0.25">
      <c r="A134" s="76"/>
      <c r="B134" s="21" t="s">
        <v>75</v>
      </c>
      <c r="C134" s="23"/>
      <c r="D134" s="24"/>
      <c r="E134" s="24"/>
      <c r="F134" s="71"/>
    </row>
    <row r="135" spans="1:6" s="39" customFormat="1" x14ac:dyDescent="0.25">
      <c r="A135" s="76"/>
      <c r="B135" s="21" t="s">
        <v>78</v>
      </c>
      <c r="C135" s="23"/>
      <c r="D135" s="24"/>
      <c r="E135" s="24"/>
      <c r="F135" s="71"/>
    </row>
    <row r="136" spans="1:6" s="39" customFormat="1" x14ac:dyDescent="0.25">
      <c r="A136" s="76"/>
      <c r="B136" s="21" t="s">
        <v>31</v>
      </c>
      <c r="C136" s="29" t="s">
        <v>32</v>
      </c>
      <c r="D136" s="30">
        <v>1</v>
      </c>
      <c r="E136" s="30"/>
      <c r="F136" s="73">
        <f>D136*E136</f>
        <v>0</v>
      </c>
    </row>
    <row r="137" spans="1:6" s="39" customFormat="1" x14ac:dyDescent="0.25">
      <c r="A137" s="76"/>
      <c r="B137" s="38"/>
      <c r="C137" s="23"/>
      <c r="D137" s="24"/>
      <c r="E137" s="24"/>
      <c r="F137" s="71"/>
    </row>
    <row r="138" spans="1:6" s="39" customFormat="1" x14ac:dyDescent="0.25">
      <c r="A138" s="41">
        <f>IF(B138&gt;0,MAX(A$112:A137)+1,"")</f>
        <v>4</v>
      </c>
      <c r="B138" s="10" t="s">
        <v>79</v>
      </c>
      <c r="C138" s="23"/>
      <c r="D138" s="24"/>
      <c r="E138" s="24"/>
      <c r="F138" s="71"/>
    </row>
    <row r="139" spans="1:6" s="39" customFormat="1" ht="25.5" x14ac:dyDescent="0.25">
      <c r="A139" s="76"/>
      <c r="B139" s="37" t="s">
        <v>169</v>
      </c>
      <c r="C139" s="23"/>
      <c r="D139" s="24"/>
      <c r="E139" s="24"/>
      <c r="F139" s="71"/>
    </row>
    <row r="140" spans="1:6" s="39" customFormat="1" x14ac:dyDescent="0.25">
      <c r="A140" s="76"/>
      <c r="B140" s="37" t="s">
        <v>67</v>
      </c>
      <c r="C140" s="29"/>
      <c r="D140" s="30"/>
      <c r="E140" s="30"/>
      <c r="F140" s="73"/>
    </row>
    <row r="141" spans="1:6" s="39" customFormat="1" x14ac:dyDescent="0.25">
      <c r="A141" s="76"/>
      <c r="B141" s="37" t="s">
        <v>15</v>
      </c>
      <c r="C141" s="29" t="s">
        <v>16</v>
      </c>
      <c r="D141" s="30">
        <v>1</v>
      </c>
      <c r="E141" s="30"/>
      <c r="F141" s="73">
        <f t="shared" si="0"/>
        <v>0</v>
      </c>
    </row>
    <row r="142" spans="1:6" s="39" customFormat="1" x14ac:dyDescent="0.25">
      <c r="A142" s="76"/>
      <c r="B142" s="37"/>
      <c r="C142" s="29"/>
      <c r="D142" s="30"/>
      <c r="E142" s="30"/>
      <c r="F142" s="73"/>
    </row>
    <row r="143" spans="1:6" x14ac:dyDescent="0.25">
      <c r="A143" s="68" t="s">
        <v>70</v>
      </c>
      <c r="B143" s="9" t="s">
        <v>98</v>
      </c>
      <c r="C143" s="11"/>
      <c r="D143" s="12"/>
      <c r="E143" s="12"/>
      <c r="F143" s="69">
        <f>SUM(F113:F142)</f>
        <v>0</v>
      </c>
    </row>
    <row r="144" spans="1:6" s="39" customFormat="1" x14ac:dyDescent="0.25">
      <c r="A144" s="76"/>
      <c r="B144" s="37"/>
      <c r="C144" s="29"/>
      <c r="D144" s="30"/>
      <c r="E144" s="30"/>
      <c r="F144" s="73"/>
    </row>
    <row r="145" spans="1:6" x14ac:dyDescent="0.25">
      <c r="A145" s="68" t="s">
        <v>110</v>
      </c>
      <c r="B145" s="9" t="s">
        <v>99</v>
      </c>
      <c r="C145" s="11"/>
      <c r="D145" s="12"/>
      <c r="E145" s="12"/>
      <c r="F145" s="69"/>
    </row>
    <row r="146" spans="1:6" s="39" customFormat="1" x14ac:dyDescent="0.25">
      <c r="A146" s="76"/>
      <c r="B146" s="37"/>
      <c r="C146" s="29"/>
      <c r="D146" s="30"/>
      <c r="E146" s="30"/>
      <c r="F146" s="73"/>
    </row>
    <row r="147" spans="1:6" s="39" customFormat="1" x14ac:dyDescent="0.25">
      <c r="A147" s="45">
        <f>IF(B147&gt;0,MAX(A146:A146)+1,"")</f>
        <v>1</v>
      </c>
      <c r="B147" s="10" t="s">
        <v>102</v>
      </c>
      <c r="C147" s="29"/>
      <c r="D147" s="30"/>
      <c r="E147" s="30"/>
      <c r="F147" s="73"/>
    </row>
    <row r="148" spans="1:6" s="39" customFormat="1" ht="25.5" x14ac:dyDescent="0.25">
      <c r="A148" s="76"/>
      <c r="B148" s="21" t="s">
        <v>103</v>
      </c>
      <c r="C148" s="29"/>
      <c r="D148" s="30"/>
      <c r="E148" s="30"/>
      <c r="F148" s="73"/>
    </row>
    <row r="149" spans="1:6" s="39" customFormat="1" ht="25.5" x14ac:dyDescent="0.25">
      <c r="A149" s="76"/>
      <c r="B149" s="21" t="s">
        <v>104</v>
      </c>
      <c r="C149" s="29"/>
      <c r="D149" s="30"/>
      <c r="E149" s="30"/>
      <c r="F149" s="73"/>
    </row>
    <row r="150" spans="1:6" s="39" customFormat="1" ht="51" x14ac:dyDescent="0.25">
      <c r="A150" s="76"/>
      <c r="B150" s="21" t="s">
        <v>100</v>
      </c>
      <c r="C150" s="29"/>
      <c r="D150" s="30"/>
      <c r="E150" s="30"/>
      <c r="F150" s="73"/>
    </row>
    <row r="151" spans="1:6" s="39" customFormat="1" x14ac:dyDescent="0.25">
      <c r="A151" s="76"/>
      <c r="B151" s="21" t="s">
        <v>107</v>
      </c>
      <c r="C151" s="29"/>
      <c r="D151" s="30"/>
      <c r="E151" s="30"/>
      <c r="F151" s="73"/>
    </row>
    <row r="152" spans="1:6" s="39" customFormat="1" x14ac:dyDescent="0.25">
      <c r="A152" s="76"/>
      <c r="B152" s="21" t="s">
        <v>111</v>
      </c>
      <c r="C152" s="29"/>
      <c r="D152" s="30"/>
      <c r="E152" s="30"/>
      <c r="F152" s="73"/>
    </row>
    <row r="153" spans="1:6" s="39" customFormat="1" ht="25.5" x14ac:dyDescent="0.25">
      <c r="A153" s="76"/>
      <c r="B153" s="21" t="s">
        <v>101</v>
      </c>
      <c r="C153" s="29"/>
      <c r="D153" s="30"/>
      <c r="E153" s="30"/>
      <c r="F153" s="73"/>
    </row>
    <row r="154" spans="1:6" s="39" customFormat="1" x14ac:dyDescent="0.25">
      <c r="A154" s="76"/>
      <c r="B154" s="21" t="s">
        <v>109</v>
      </c>
      <c r="C154" s="77"/>
      <c r="D154" s="77"/>
      <c r="E154" s="77"/>
      <c r="F154" s="73"/>
    </row>
    <row r="155" spans="1:6" s="39" customFormat="1" x14ac:dyDescent="0.25">
      <c r="A155" s="76"/>
      <c r="B155" s="21" t="s">
        <v>105</v>
      </c>
      <c r="C155" s="29" t="s">
        <v>21</v>
      </c>
      <c r="D155" s="30">
        <v>88</v>
      </c>
      <c r="E155" s="30"/>
      <c r="F155" s="73">
        <f>D155*E155</f>
        <v>0</v>
      </c>
    </row>
    <row r="156" spans="1:6" s="39" customFormat="1" x14ac:dyDescent="0.25">
      <c r="A156" s="76"/>
      <c r="B156" s="21" t="s">
        <v>106</v>
      </c>
      <c r="C156" s="29" t="s">
        <v>11</v>
      </c>
      <c r="D156" s="30">
        <v>68</v>
      </c>
      <c r="E156" s="30"/>
      <c r="F156" s="73">
        <f>D156*E156</f>
        <v>0</v>
      </c>
    </row>
    <row r="157" spans="1:6" s="39" customFormat="1" x14ac:dyDescent="0.25">
      <c r="A157" s="76"/>
      <c r="B157" s="37" t="s">
        <v>108</v>
      </c>
      <c r="C157" s="29" t="s">
        <v>11</v>
      </c>
      <c r="D157" s="30">
        <v>9</v>
      </c>
      <c r="E157" s="30"/>
      <c r="F157" s="73">
        <f>D157*E157</f>
        <v>0</v>
      </c>
    </row>
    <row r="158" spans="1:6" s="39" customFormat="1" x14ac:dyDescent="0.25">
      <c r="A158" s="76"/>
      <c r="B158" s="37"/>
      <c r="C158" s="29"/>
      <c r="D158" s="30"/>
      <c r="E158" s="30"/>
      <c r="F158" s="73">
        <f t="shared" ref="F158:F165" si="4">D158*E158</f>
        <v>0</v>
      </c>
    </row>
    <row r="159" spans="1:6" s="39" customFormat="1" x14ac:dyDescent="0.25">
      <c r="A159" s="45">
        <f>IF(B159&gt;0,MAX(A147:A158)+1,"")</f>
        <v>2</v>
      </c>
      <c r="B159" s="10" t="s">
        <v>112</v>
      </c>
      <c r="C159" s="29"/>
      <c r="D159" s="30"/>
      <c r="E159" s="30"/>
      <c r="F159" s="73">
        <f t="shared" si="4"/>
        <v>0</v>
      </c>
    </row>
    <row r="160" spans="1:6" s="39" customFormat="1" ht="25.5" x14ac:dyDescent="0.25">
      <c r="A160" s="76"/>
      <c r="B160" s="37" t="s">
        <v>113</v>
      </c>
      <c r="C160" s="29"/>
      <c r="D160" s="30"/>
      <c r="E160" s="30"/>
      <c r="F160" s="73">
        <f t="shared" si="4"/>
        <v>0</v>
      </c>
    </row>
    <row r="161" spans="1:6" s="39" customFormat="1" x14ac:dyDescent="0.25">
      <c r="A161" s="76"/>
      <c r="B161" s="37" t="s">
        <v>114</v>
      </c>
      <c r="C161" s="29" t="s">
        <v>11</v>
      </c>
      <c r="D161" s="30">
        <v>75</v>
      </c>
      <c r="E161" s="30"/>
      <c r="F161" s="73">
        <f t="shared" si="4"/>
        <v>0</v>
      </c>
    </row>
    <row r="162" spans="1:6" s="39" customFormat="1" x14ac:dyDescent="0.25">
      <c r="A162" s="76"/>
      <c r="B162" s="37"/>
      <c r="C162" s="29"/>
      <c r="D162" s="30"/>
      <c r="E162" s="30"/>
      <c r="F162" s="73">
        <f t="shared" si="4"/>
        <v>0</v>
      </c>
    </row>
    <row r="163" spans="1:6" s="39" customFormat="1" x14ac:dyDescent="0.25">
      <c r="A163" s="45">
        <f>IF(B163&gt;0,MAX(A151:A162)+1,"")</f>
        <v>3</v>
      </c>
      <c r="B163" s="22" t="s">
        <v>115</v>
      </c>
      <c r="C163" s="29"/>
      <c r="D163" s="30"/>
      <c r="E163" s="30"/>
      <c r="F163" s="73">
        <f t="shared" si="4"/>
        <v>0</v>
      </c>
    </row>
    <row r="164" spans="1:6" s="39" customFormat="1" ht="63.75" x14ac:dyDescent="0.25">
      <c r="A164" s="76"/>
      <c r="B164" s="37" t="s">
        <v>170</v>
      </c>
      <c r="C164" s="29"/>
      <c r="D164" s="30"/>
      <c r="E164" s="30"/>
      <c r="F164" s="73">
        <f t="shared" si="4"/>
        <v>0</v>
      </c>
    </row>
    <row r="165" spans="1:6" s="39" customFormat="1" x14ac:dyDescent="0.25">
      <c r="A165" s="76"/>
      <c r="B165" s="37" t="s">
        <v>52</v>
      </c>
      <c r="C165" s="29" t="s">
        <v>21</v>
      </c>
      <c r="D165" s="30">
        <v>88</v>
      </c>
      <c r="E165" s="30"/>
      <c r="F165" s="73">
        <f t="shared" si="4"/>
        <v>0</v>
      </c>
    </row>
    <row r="166" spans="1:6" s="39" customFormat="1" x14ac:dyDescent="0.25">
      <c r="A166" s="76"/>
      <c r="B166" s="37"/>
      <c r="C166" s="29"/>
      <c r="D166" s="30"/>
      <c r="E166" s="30"/>
      <c r="F166" s="73"/>
    </row>
    <row r="167" spans="1:6" x14ac:dyDescent="0.25">
      <c r="A167" s="68" t="s">
        <v>110</v>
      </c>
      <c r="B167" s="9" t="s">
        <v>116</v>
      </c>
      <c r="C167" s="11"/>
      <c r="D167" s="12"/>
      <c r="E167" s="12"/>
      <c r="F167" s="69">
        <f>SUM(F153:F165)</f>
        <v>0</v>
      </c>
    </row>
    <row r="168" spans="1:6" x14ac:dyDescent="0.25">
      <c r="A168" s="70"/>
      <c r="B168" s="22"/>
      <c r="C168" s="23"/>
      <c r="D168" s="24"/>
      <c r="E168" s="24"/>
      <c r="F168" s="71"/>
    </row>
    <row r="169" spans="1:6" x14ac:dyDescent="0.25">
      <c r="A169" s="68" t="s">
        <v>118</v>
      </c>
      <c r="B169" s="9" t="s">
        <v>117</v>
      </c>
      <c r="C169" s="11"/>
      <c r="D169" s="12"/>
      <c r="E169" s="12"/>
      <c r="F169" s="69"/>
    </row>
    <row r="170" spans="1:6" x14ac:dyDescent="0.25">
      <c r="A170" s="70"/>
      <c r="B170" s="22"/>
      <c r="C170" s="23"/>
      <c r="D170" s="24"/>
      <c r="E170" s="24"/>
      <c r="F170" s="71"/>
    </row>
    <row r="171" spans="1:6" x14ac:dyDescent="0.25">
      <c r="A171" s="46">
        <f>IF(B171&gt;0,MAX(A170:A170)+1,"")</f>
        <v>1</v>
      </c>
      <c r="B171" s="22" t="s">
        <v>119</v>
      </c>
      <c r="C171" s="23"/>
      <c r="D171" s="24"/>
      <c r="E171" s="24"/>
      <c r="F171" s="71"/>
    </row>
    <row r="172" spans="1:6" ht="38.25" x14ac:dyDescent="0.25">
      <c r="A172" s="70"/>
      <c r="B172" s="37" t="s">
        <v>171</v>
      </c>
      <c r="C172" s="23"/>
      <c r="D172" s="24"/>
      <c r="E172" s="24"/>
      <c r="F172" s="71"/>
    </row>
    <row r="173" spans="1:6" x14ac:dyDescent="0.25">
      <c r="A173" s="70"/>
      <c r="B173" s="37" t="s">
        <v>19</v>
      </c>
      <c r="C173" s="29" t="s">
        <v>21</v>
      </c>
      <c r="D173" s="30">
        <v>88</v>
      </c>
      <c r="E173" s="30"/>
      <c r="F173" s="73">
        <f>D173*E173</f>
        <v>0</v>
      </c>
    </row>
    <row r="174" spans="1:6" x14ac:dyDescent="0.25">
      <c r="A174" s="70"/>
      <c r="B174" s="22"/>
      <c r="C174" s="23"/>
      <c r="D174" s="24"/>
      <c r="E174" s="30"/>
      <c r="F174" s="73">
        <f t="shared" ref="F174:F185" si="5">D174*E174</f>
        <v>0</v>
      </c>
    </row>
    <row r="175" spans="1:6" x14ac:dyDescent="0.25">
      <c r="A175" s="46">
        <f>IF(B175&gt;0,MAX(A171:A174)+1,"")</f>
        <v>2</v>
      </c>
      <c r="B175" s="10" t="s">
        <v>120</v>
      </c>
      <c r="C175" s="23"/>
      <c r="D175" s="24"/>
      <c r="E175" s="30"/>
      <c r="F175" s="73">
        <f t="shared" si="5"/>
        <v>0</v>
      </c>
    </row>
    <row r="176" spans="1:6" ht="51" x14ac:dyDescent="0.25">
      <c r="A176" s="70"/>
      <c r="B176" s="21" t="s">
        <v>121</v>
      </c>
      <c r="C176" s="23"/>
      <c r="D176" s="24"/>
      <c r="E176" s="30"/>
      <c r="F176" s="73">
        <f t="shared" si="5"/>
        <v>0</v>
      </c>
    </row>
    <row r="177" spans="1:6" x14ac:dyDescent="0.25">
      <c r="A177" s="70"/>
      <c r="B177" s="21" t="s">
        <v>52</v>
      </c>
      <c r="C177" s="29" t="s">
        <v>21</v>
      </c>
      <c r="D177" s="30">
        <v>270</v>
      </c>
      <c r="E177" s="30"/>
      <c r="F177" s="73">
        <f t="shared" si="5"/>
        <v>0</v>
      </c>
    </row>
    <row r="178" spans="1:6" x14ac:dyDescent="0.25">
      <c r="A178" s="70"/>
      <c r="B178" s="21"/>
      <c r="C178" s="29"/>
      <c r="D178" s="30"/>
      <c r="E178" s="30"/>
      <c r="F178" s="73">
        <f t="shared" si="5"/>
        <v>0</v>
      </c>
    </row>
    <row r="179" spans="1:6" x14ac:dyDescent="0.25">
      <c r="A179" s="46">
        <f>IF(B179&gt;0,MAX(A175:A178)+1,"")</f>
        <v>3</v>
      </c>
      <c r="B179" s="10" t="s">
        <v>172</v>
      </c>
      <c r="C179" s="29"/>
      <c r="D179" s="30"/>
      <c r="E179" s="30"/>
      <c r="F179" s="73">
        <f t="shared" si="5"/>
        <v>0</v>
      </c>
    </row>
    <row r="180" spans="1:6" ht="25.5" x14ac:dyDescent="0.25">
      <c r="A180" s="70"/>
      <c r="B180" s="21" t="s">
        <v>173</v>
      </c>
      <c r="C180" s="29"/>
      <c r="D180" s="30"/>
      <c r="E180" s="30"/>
      <c r="F180" s="73">
        <f t="shared" si="5"/>
        <v>0</v>
      </c>
    </row>
    <row r="181" spans="1:6" x14ac:dyDescent="0.25">
      <c r="A181" s="70"/>
      <c r="B181" s="21" t="s">
        <v>122</v>
      </c>
      <c r="C181" s="29"/>
      <c r="D181" s="30"/>
      <c r="E181" s="30"/>
      <c r="F181" s="73">
        <f t="shared" si="5"/>
        <v>0</v>
      </c>
    </row>
    <row r="182" spans="1:6" x14ac:dyDescent="0.25">
      <c r="A182" s="70"/>
      <c r="B182" s="21" t="s">
        <v>114</v>
      </c>
      <c r="C182" s="29" t="s">
        <v>11</v>
      </c>
      <c r="D182" s="30">
        <v>98</v>
      </c>
      <c r="E182" s="30"/>
      <c r="F182" s="73">
        <f t="shared" si="5"/>
        <v>0</v>
      </c>
    </row>
    <row r="183" spans="1:6" x14ac:dyDescent="0.25">
      <c r="A183" s="70"/>
      <c r="B183" s="21"/>
      <c r="C183" s="29"/>
      <c r="D183" s="30"/>
      <c r="E183" s="30"/>
      <c r="F183" s="73">
        <f t="shared" si="5"/>
        <v>0</v>
      </c>
    </row>
    <row r="184" spans="1:6" x14ac:dyDescent="0.25">
      <c r="A184" s="68" t="s">
        <v>118</v>
      </c>
      <c r="B184" s="9" t="s">
        <v>123</v>
      </c>
      <c r="C184" s="11"/>
      <c r="D184" s="12"/>
      <c r="E184" s="12"/>
      <c r="F184" s="69">
        <f>SUM(F171:F183)</f>
        <v>0</v>
      </c>
    </row>
    <row r="185" spans="1:6" x14ac:dyDescent="0.25">
      <c r="A185" s="70"/>
      <c r="B185" s="21"/>
      <c r="C185" s="23"/>
      <c r="D185" s="24"/>
      <c r="E185" s="24"/>
      <c r="F185" s="71">
        <f t="shared" si="5"/>
        <v>0</v>
      </c>
    </row>
    <row r="186" spans="1:6" x14ac:dyDescent="0.25">
      <c r="A186" s="68" t="s">
        <v>125</v>
      </c>
      <c r="B186" s="9" t="s">
        <v>124</v>
      </c>
      <c r="C186" s="11"/>
      <c r="D186" s="12"/>
      <c r="E186" s="12"/>
      <c r="F186" s="69"/>
    </row>
    <row r="187" spans="1:6" x14ac:dyDescent="0.25">
      <c r="A187" s="70"/>
      <c r="B187" s="22"/>
      <c r="C187" s="23"/>
      <c r="D187" s="24"/>
      <c r="E187" s="24"/>
      <c r="F187" s="71"/>
    </row>
    <row r="188" spans="1:6" x14ac:dyDescent="0.25">
      <c r="A188" s="70" t="s">
        <v>129</v>
      </c>
      <c r="B188" s="22" t="s">
        <v>126</v>
      </c>
      <c r="C188" s="23"/>
      <c r="D188" s="24"/>
      <c r="E188" s="24"/>
      <c r="F188" s="71"/>
    </row>
    <row r="189" spans="1:6" x14ac:dyDescent="0.25">
      <c r="A189" s="70"/>
      <c r="B189" s="37" t="s">
        <v>127</v>
      </c>
      <c r="C189" s="23"/>
      <c r="D189" s="24"/>
      <c r="E189" s="24"/>
      <c r="F189" s="71"/>
    </row>
    <row r="190" spans="1:6" ht="51" x14ac:dyDescent="0.25">
      <c r="A190" s="70"/>
      <c r="B190" s="37" t="s">
        <v>128</v>
      </c>
      <c r="C190" s="23"/>
      <c r="D190" s="24"/>
      <c r="E190" s="24"/>
      <c r="F190" s="71"/>
    </row>
    <row r="191" spans="1:6" x14ac:dyDescent="0.25">
      <c r="A191" s="70"/>
      <c r="B191" s="37" t="s">
        <v>114</v>
      </c>
      <c r="C191" s="29" t="s">
        <v>11</v>
      </c>
      <c r="D191" s="30">
        <v>7</v>
      </c>
      <c r="E191" s="30"/>
      <c r="F191" s="73">
        <f>D191*E191</f>
        <v>0</v>
      </c>
    </row>
    <row r="192" spans="1:6" x14ac:dyDescent="0.25">
      <c r="A192" s="70"/>
      <c r="B192" s="22"/>
      <c r="C192" s="23"/>
      <c r="D192" s="24"/>
      <c r="E192" s="24"/>
      <c r="F192" s="71"/>
    </row>
    <row r="193" spans="1:6" x14ac:dyDescent="0.25">
      <c r="A193" s="68" t="s">
        <v>125</v>
      </c>
      <c r="B193" s="9" t="s">
        <v>130</v>
      </c>
      <c r="C193" s="11"/>
      <c r="D193" s="12"/>
      <c r="E193" s="12"/>
      <c r="F193" s="69">
        <f>SUM(F188:F192)</f>
        <v>0</v>
      </c>
    </row>
    <row r="194" spans="1:6" x14ac:dyDescent="0.25">
      <c r="A194" s="70"/>
      <c r="B194" s="22"/>
      <c r="C194" s="23"/>
      <c r="D194" s="24"/>
      <c r="E194" s="24"/>
      <c r="F194" s="71"/>
    </row>
    <row r="195" spans="1:6" x14ac:dyDescent="0.25">
      <c r="A195" s="68" t="s">
        <v>131</v>
      </c>
      <c r="B195" s="9" t="s">
        <v>14</v>
      </c>
      <c r="C195" s="11"/>
      <c r="D195" s="12"/>
      <c r="E195" s="12"/>
      <c r="F195" s="69"/>
    </row>
    <row r="196" spans="1:6" x14ac:dyDescent="0.25">
      <c r="A196" s="70"/>
      <c r="B196" s="22"/>
      <c r="C196" s="23"/>
      <c r="D196" s="24"/>
      <c r="E196" s="24"/>
      <c r="F196" s="71"/>
    </row>
    <row r="197" spans="1:6" x14ac:dyDescent="0.25">
      <c r="A197" s="70" t="s">
        <v>133</v>
      </c>
      <c r="B197" s="22" t="s">
        <v>132</v>
      </c>
      <c r="C197" s="23"/>
      <c r="D197" s="24"/>
      <c r="E197" s="24"/>
      <c r="F197" s="71"/>
    </row>
    <row r="198" spans="1:6" ht="38.25" x14ac:dyDescent="0.25">
      <c r="A198" s="70"/>
      <c r="B198" s="37" t="s">
        <v>174</v>
      </c>
      <c r="C198" s="23"/>
      <c r="D198" s="24"/>
      <c r="E198" s="24"/>
      <c r="F198" s="71"/>
    </row>
    <row r="199" spans="1:6" x14ac:dyDescent="0.25">
      <c r="A199" s="70"/>
      <c r="B199" s="37" t="s">
        <v>134</v>
      </c>
      <c r="C199" s="23"/>
      <c r="D199" s="24"/>
      <c r="E199" s="24"/>
      <c r="F199" s="71"/>
    </row>
    <row r="200" spans="1:6" x14ac:dyDescent="0.25">
      <c r="A200" s="70"/>
      <c r="B200" s="37" t="s">
        <v>67</v>
      </c>
      <c r="C200" s="23"/>
      <c r="D200" s="24"/>
      <c r="E200" s="24"/>
      <c r="F200" s="71"/>
    </row>
    <row r="201" spans="1:6" x14ac:dyDescent="0.25">
      <c r="A201" s="70"/>
      <c r="B201" s="37" t="s">
        <v>158</v>
      </c>
      <c r="C201" s="23"/>
      <c r="D201" s="24"/>
      <c r="E201" s="24"/>
      <c r="F201" s="71"/>
    </row>
    <row r="202" spans="1:6" x14ac:dyDescent="0.25">
      <c r="A202" s="70"/>
      <c r="B202" s="37" t="s">
        <v>135</v>
      </c>
      <c r="C202" s="29" t="s">
        <v>21</v>
      </c>
      <c r="D202" s="30">
        <v>8</v>
      </c>
      <c r="E202" s="30"/>
      <c r="F202" s="73">
        <f>D202*E202</f>
        <v>0</v>
      </c>
    </row>
    <row r="203" spans="1:6" x14ac:dyDescent="0.25">
      <c r="A203" s="70"/>
      <c r="B203" s="37" t="s">
        <v>136</v>
      </c>
      <c r="C203" s="29" t="s">
        <v>16</v>
      </c>
      <c r="D203" s="30">
        <v>14</v>
      </c>
      <c r="E203" s="30"/>
      <c r="F203" s="73">
        <f>D203*E203</f>
        <v>0</v>
      </c>
    </row>
    <row r="204" spans="1:6" x14ac:dyDescent="0.25">
      <c r="A204" s="70"/>
      <c r="B204" s="37" t="s">
        <v>157</v>
      </c>
      <c r="C204" s="29" t="s">
        <v>32</v>
      </c>
      <c r="D204" s="30">
        <v>1</v>
      </c>
      <c r="E204" s="30"/>
      <c r="F204" s="73">
        <f>D204*E204</f>
        <v>0</v>
      </c>
    </row>
    <row r="205" spans="1:6" x14ac:dyDescent="0.25">
      <c r="A205" s="70"/>
      <c r="B205" s="37"/>
      <c r="C205" s="29"/>
      <c r="D205" s="30"/>
      <c r="E205" s="30"/>
      <c r="F205" s="73"/>
    </row>
    <row r="206" spans="1:6" x14ac:dyDescent="0.25">
      <c r="A206" s="68" t="s">
        <v>131</v>
      </c>
      <c r="B206" s="9" t="s">
        <v>137</v>
      </c>
      <c r="C206" s="11"/>
      <c r="D206" s="12"/>
      <c r="E206" s="12"/>
      <c r="F206" s="69">
        <f>SUM(F198:F204)</f>
        <v>0</v>
      </c>
    </row>
    <row r="207" spans="1:6" x14ac:dyDescent="0.25">
      <c r="A207" s="70"/>
      <c r="B207" s="22"/>
      <c r="C207" s="23"/>
      <c r="D207" s="24"/>
      <c r="E207" s="24"/>
      <c r="F207" s="71"/>
    </row>
    <row r="208" spans="1:6" s="8" customFormat="1" x14ac:dyDescent="0.25">
      <c r="A208" s="78" t="s">
        <v>141</v>
      </c>
      <c r="B208" s="52" t="s">
        <v>147</v>
      </c>
      <c r="C208" s="52"/>
      <c r="D208" s="48"/>
      <c r="E208" s="48"/>
      <c r="F208" s="79"/>
    </row>
    <row r="209" spans="1:6" x14ac:dyDescent="0.25">
      <c r="A209" s="70"/>
      <c r="B209" s="22"/>
      <c r="C209" s="23"/>
      <c r="D209" s="24"/>
      <c r="E209" s="24"/>
      <c r="F209" s="71"/>
    </row>
    <row r="210" spans="1:6" x14ac:dyDescent="0.25">
      <c r="A210" s="68" t="s">
        <v>146</v>
      </c>
      <c r="B210" s="9" t="s">
        <v>142</v>
      </c>
      <c r="C210" s="11"/>
      <c r="D210" s="12"/>
      <c r="E210" s="12"/>
      <c r="F210" s="69"/>
    </row>
    <row r="211" spans="1:6" x14ac:dyDescent="0.25">
      <c r="A211" s="70"/>
      <c r="B211" s="22"/>
      <c r="C211" s="23"/>
      <c r="D211" s="24"/>
      <c r="E211" s="24"/>
      <c r="F211" s="71"/>
    </row>
    <row r="212" spans="1:6" x14ac:dyDescent="0.25">
      <c r="A212" s="70" t="s">
        <v>145</v>
      </c>
      <c r="B212" s="22" t="s">
        <v>143</v>
      </c>
      <c r="C212" s="23"/>
      <c r="D212" s="24"/>
      <c r="E212" s="24"/>
      <c r="F212" s="71"/>
    </row>
    <row r="213" spans="1:6" ht="38.25" x14ac:dyDescent="0.25">
      <c r="A213" s="70"/>
      <c r="B213" s="37" t="s">
        <v>159</v>
      </c>
      <c r="C213" s="23"/>
      <c r="D213" s="24"/>
      <c r="E213" s="24"/>
      <c r="F213" s="71"/>
    </row>
    <row r="214" spans="1:6" ht="25.5" x14ac:dyDescent="0.25">
      <c r="A214" s="70"/>
      <c r="B214" s="37" t="s">
        <v>144</v>
      </c>
      <c r="C214" s="23"/>
      <c r="D214" s="24"/>
      <c r="E214" s="24"/>
      <c r="F214" s="71"/>
    </row>
    <row r="215" spans="1:6" x14ac:dyDescent="0.25">
      <c r="A215" s="70"/>
      <c r="B215" s="37" t="s">
        <v>31</v>
      </c>
      <c r="C215" s="29" t="s">
        <v>32</v>
      </c>
      <c r="D215" s="30">
        <v>1</v>
      </c>
      <c r="E215" s="30"/>
      <c r="F215" s="73">
        <f>D215*E215</f>
        <v>0</v>
      </c>
    </row>
    <row r="216" spans="1:6" x14ac:dyDescent="0.25">
      <c r="A216" s="70"/>
      <c r="B216" s="37"/>
      <c r="C216" s="29"/>
      <c r="D216" s="30"/>
      <c r="E216" s="30"/>
      <c r="F216" s="73">
        <f t="shared" ref="F216:F225" si="6">D216*E216</f>
        <v>0</v>
      </c>
    </row>
    <row r="217" spans="1:6" x14ac:dyDescent="0.25">
      <c r="A217" s="70" t="s">
        <v>160</v>
      </c>
      <c r="B217" s="22" t="s">
        <v>148</v>
      </c>
      <c r="C217" s="29"/>
      <c r="D217" s="30"/>
      <c r="E217" s="30"/>
      <c r="F217" s="73">
        <f t="shared" si="6"/>
        <v>0</v>
      </c>
    </row>
    <row r="218" spans="1:6" ht="38.25" x14ac:dyDescent="0.25">
      <c r="A218" s="70"/>
      <c r="B218" s="37" t="s">
        <v>161</v>
      </c>
      <c r="C218" s="29"/>
      <c r="D218" s="30"/>
      <c r="E218" s="30"/>
      <c r="F218" s="73">
        <f t="shared" si="6"/>
        <v>0</v>
      </c>
    </row>
    <row r="219" spans="1:6" x14ac:dyDescent="0.25">
      <c r="A219" s="70"/>
      <c r="B219" s="37" t="s">
        <v>149</v>
      </c>
      <c r="C219" s="29"/>
      <c r="D219" s="30"/>
      <c r="E219" s="30"/>
      <c r="F219" s="73">
        <f t="shared" si="6"/>
        <v>0</v>
      </c>
    </row>
    <row r="220" spans="1:6" x14ac:dyDescent="0.25">
      <c r="A220" s="70"/>
      <c r="B220" s="37" t="s">
        <v>31</v>
      </c>
      <c r="C220" s="29"/>
      <c r="D220" s="30"/>
      <c r="E220" s="30"/>
      <c r="F220" s="73">
        <f t="shared" si="6"/>
        <v>0</v>
      </c>
    </row>
    <row r="221" spans="1:6" x14ac:dyDescent="0.25">
      <c r="A221" s="70"/>
      <c r="B221" s="37" t="s">
        <v>150</v>
      </c>
      <c r="C221" s="29" t="s">
        <v>32</v>
      </c>
      <c r="D221" s="30">
        <v>1</v>
      </c>
      <c r="E221" s="30"/>
      <c r="F221" s="73">
        <f t="shared" si="6"/>
        <v>0</v>
      </c>
    </row>
    <row r="222" spans="1:6" x14ac:dyDescent="0.25">
      <c r="A222" s="70"/>
      <c r="B222" s="37" t="s">
        <v>151</v>
      </c>
      <c r="C222" s="29" t="s">
        <v>32</v>
      </c>
      <c r="D222" s="30">
        <v>1</v>
      </c>
      <c r="E222" s="30"/>
      <c r="F222" s="73">
        <f t="shared" si="6"/>
        <v>0</v>
      </c>
    </row>
    <row r="223" spans="1:6" x14ac:dyDescent="0.25">
      <c r="A223" s="70"/>
      <c r="B223" s="37"/>
      <c r="C223" s="29"/>
      <c r="D223" s="30"/>
      <c r="E223" s="30"/>
      <c r="F223" s="73"/>
    </row>
    <row r="224" spans="1:6" x14ac:dyDescent="0.25">
      <c r="A224" s="68" t="s">
        <v>146</v>
      </c>
      <c r="B224" s="9" t="s">
        <v>152</v>
      </c>
      <c r="C224" s="11"/>
      <c r="D224" s="12"/>
      <c r="E224" s="12"/>
      <c r="F224" s="69">
        <f>SUM(F211:F223)</f>
        <v>0</v>
      </c>
    </row>
    <row r="225" spans="1:7" x14ac:dyDescent="0.25">
      <c r="A225" s="72"/>
      <c r="F225" s="73">
        <f t="shared" si="6"/>
        <v>0</v>
      </c>
    </row>
    <row r="226" spans="1:7" ht="30" x14ac:dyDescent="0.25">
      <c r="A226" s="64" t="s">
        <v>7</v>
      </c>
      <c r="B226" s="53" t="s">
        <v>156</v>
      </c>
      <c r="C226" s="54"/>
      <c r="D226" s="55"/>
      <c r="E226" s="55"/>
      <c r="F226" s="65"/>
    </row>
    <row r="227" spans="1:7" x14ac:dyDescent="0.25">
      <c r="A227" s="70"/>
      <c r="B227" s="22"/>
      <c r="C227" s="6"/>
      <c r="D227" s="7"/>
      <c r="E227" s="7"/>
      <c r="F227" s="63"/>
    </row>
    <row r="228" spans="1:7" x14ac:dyDescent="0.25">
      <c r="A228" s="78" t="s">
        <v>8</v>
      </c>
      <c r="B228" s="52" t="s">
        <v>17</v>
      </c>
      <c r="C228" s="52"/>
      <c r="D228" s="48"/>
      <c r="E228" s="48"/>
      <c r="F228" s="79"/>
      <c r="G228" s="8"/>
    </row>
    <row r="229" spans="1:7" x14ac:dyDescent="0.25">
      <c r="A229" s="81" t="s">
        <v>9</v>
      </c>
      <c r="B229" s="47" t="str">
        <f>B40</f>
        <v>DEMONTAŽE I RUŠENJA UKUPNO</v>
      </c>
      <c r="C229" s="17"/>
      <c r="D229" s="18"/>
      <c r="E229" s="18"/>
      <c r="F229" s="82">
        <f>F40</f>
        <v>0</v>
      </c>
    </row>
    <row r="230" spans="1:7" x14ac:dyDescent="0.25">
      <c r="A230" s="81" t="s">
        <v>10</v>
      </c>
      <c r="B230" s="47" t="str">
        <f>B49</f>
        <v>PRIPREMNI I ZAVRŠNI RADOVI UKUPNO</v>
      </c>
      <c r="C230" s="17"/>
      <c r="D230" s="18"/>
      <c r="E230" s="18"/>
      <c r="F230" s="82">
        <f>F49</f>
        <v>0</v>
      </c>
    </row>
    <row r="231" spans="1:7" x14ac:dyDescent="0.25">
      <c r="A231" s="81" t="s">
        <v>43</v>
      </c>
      <c r="B231" s="47" t="str">
        <f>B59</f>
        <v>ARMIRANO BETONSKI I ARMIRAČKI RADOVI UKUPNO</v>
      </c>
      <c r="C231" s="17"/>
      <c r="D231" s="18"/>
      <c r="E231" s="18"/>
      <c r="F231" s="82">
        <f>F59</f>
        <v>0</v>
      </c>
    </row>
    <row r="232" spans="1:7" x14ac:dyDescent="0.25">
      <c r="A232" s="81" t="s">
        <v>48</v>
      </c>
      <c r="B232" s="47" t="str">
        <f>B93</f>
        <v>ZIDARSKI I FASADERSKI RADOVI  UKUPNO</v>
      </c>
      <c r="C232" s="17"/>
      <c r="D232" s="18"/>
      <c r="E232" s="18"/>
      <c r="F232" s="82">
        <f>F93</f>
        <v>0</v>
      </c>
    </row>
    <row r="233" spans="1:7" x14ac:dyDescent="0.25">
      <c r="A233" s="81" t="s">
        <v>60</v>
      </c>
      <c r="B233" s="47" t="str">
        <f>B107</f>
        <v>IZOLATERSKI RADOVI UKUPNO</v>
      </c>
      <c r="C233" s="17"/>
      <c r="D233" s="18"/>
      <c r="E233" s="18"/>
      <c r="F233" s="82">
        <f>F107</f>
        <v>0</v>
      </c>
    </row>
    <row r="234" spans="1:7" x14ac:dyDescent="0.25">
      <c r="A234" s="78" t="s">
        <v>8</v>
      </c>
      <c r="B234" s="52" t="s">
        <v>138</v>
      </c>
      <c r="C234" s="52"/>
      <c r="D234" s="48"/>
      <c r="E234" s="48"/>
      <c r="F234" s="79">
        <f>SUM(F229:F233)</f>
        <v>0</v>
      </c>
    </row>
    <row r="235" spans="1:7" x14ac:dyDescent="0.25">
      <c r="A235" s="72"/>
      <c r="B235" s="5"/>
      <c r="F235" s="80"/>
    </row>
    <row r="236" spans="1:7" x14ac:dyDescent="0.25">
      <c r="A236" s="78" t="s">
        <v>69</v>
      </c>
      <c r="B236" s="52" t="s">
        <v>139</v>
      </c>
      <c r="C236" s="52"/>
      <c r="D236" s="48"/>
      <c r="E236" s="48"/>
      <c r="F236" s="79"/>
    </row>
    <row r="237" spans="1:7" x14ac:dyDescent="0.25">
      <c r="A237" s="81" t="s">
        <v>70</v>
      </c>
      <c r="B237" s="47" t="str">
        <f>B143</f>
        <v>GIPSKARTONSKI RADOVI UKUPNO</v>
      </c>
      <c r="C237" s="17"/>
      <c r="D237" s="18"/>
      <c r="E237" s="18"/>
      <c r="F237" s="82">
        <f>F143</f>
        <v>0</v>
      </c>
    </row>
    <row r="238" spans="1:7" x14ac:dyDescent="0.25">
      <c r="A238" s="81" t="s">
        <v>110</v>
      </c>
      <c r="B238" s="47" t="str">
        <f>B167</f>
        <v>KERAMIČARSKI RADOVI UKUPNO</v>
      </c>
      <c r="C238" s="17"/>
      <c r="D238" s="18"/>
      <c r="E238" s="18"/>
      <c r="F238" s="82">
        <f>F167</f>
        <v>0</v>
      </c>
    </row>
    <row r="239" spans="1:7" x14ac:dyDescent="0.25">
      <c r="A239" s="81" t="s">
        <v>118</v>
      </c>
      <c r="B239" s="47" t="str">
        <f>B184</f>
        <v>SOBOSLIKARSKI RADOVI UKUPNO</v>
      </c>
      <c r="C239" s="17"/>
      <c r="D239" s="18"/>
      <c r="E239" s="18"/>
      <c r="F239" s="82">
        <f>F184</f>
        <v>0</v>
      </c>
    </row>
    <row r="240" spans="1:7" x14ac:dyDescent="0.25">
      <c r="A240" s="81" t="s">
        <v>125</v>
      </c>
      <c r="B240" s="47" t="str">
        <f>B193</f>
        <v>KAMENARSKI RADOVI UKUPNO</v>
      </c>
      <c r="C240" s="17"/>
      <c r="D240" s="18"/>
      <c r="E240" s="18"/>
      <c r="F240" s="82">
        <f>F193</f>
        <v>0</v>
      </c>
    </row>
    <row r="241" spans="1:6" x14ac:dyDescent="0.25">
      <c r="A241" s="81" t="s">
        <v>131</v>
      </c>
      <c r="B241" s="47" t="str">
        <f>B206</f>
        <v>OPREMA UKUPNO</v>
      </c>
      <c r="C241" s="17"/>
      <c r="D241" s="18"/>
      <c r="E241" s="18"/>
      <c r="F241" s="82">
        <f>F206</f>
        <v>0</v>
      </c>
    </row>
    <row r="242" spans="1:6" x14ac:dyDescent="0.25">
      <c r="A242" s="78" t="s">
        <v>8</v>
      </c>
      <c r="B242" s="52" t="s">
        <v>138</v>
      </c>
      <c r="C242" s="52"/>
      <c r="D242" s="48"/>
      <c r="E242" s="48"/>
      <c r="F242" s="79">
        <f>SUM(F237:F241)</f>
        <v>0</v>
      </c>
    </row>
    <row r="243" spans="1:6" x14ac:dyDescent="0.25">
      <c r="A243" s="72"/>
      <c r="B243" s="5"/>
      <c r="F243" s="80"/>
    </row>
    <row r="244" spans="1:6" x14ac:dyDescent="0.25">
      <c r="A244" s="78" t="s">
        <v>141</v>
      </c>
      <c r="B244" s="52" t="s">
        <v>147</v>
      </c>
      <c r="C244" s="52"/>
      <c r="D244" s="48"/>
      <c r="E244" s="48"/>
      <c r="F244" s="79"/>
    </row>
    <row r="245" spans="1:6" x14ac:dyDescent="0.25">
      <c r="A245" s="72" t="s">
        <v>146</v>
      </c>
      <c r="B245" s="5" t="str">
        <f>B224</f>
        <v>VODOVODNA I INSTALACIJA I SANITARNA OPREMA UKUPNO</v>
      </c>
      <c r="F245" s="80">
        <f>F224</f>
        <v>0</v>
      </c>
    </row>
    <row r="246" spans="1:6" x14ac:dyDescent="0.25">
      <c r="A246" s="78" t="s">
        <v>141</v>
      </c>
      <c r="B246" s="52" t="s">
        <v>153</v>
      </c>
      <c r="C246" s="52"/>
      <c r="D246" s="48"/>
      <c r="E246" s="48"/>
      <c r="F246" s="79">
        <f>F245</f>
        <v>0</v>
      </c>
    </row>
    <row r="247" spans="1:6" x14ac:dyDescent="0.25">
      <c r="A247" s="72"/>
      <c r="B247" s="5"/>
      <c r="F247" s="80"/>
    </row>
    <row r="248" spans="1:6" ht="30" x14ac:dyDescent="0.25">
      <c r="A248" s="64" t="s">
        <v>154</v>
      </c>
      <c r="B248" s="53" t="str">
        <f>B226</f>
        <v>TROŠKOVNIK GRAĐEVINSKIH I OBRTNIČKIH RADOVA TE RADOVA VIK_REKAPITULACIJA</v>
      </c>
      <c r="C248" s="54"/>
      <c r="D248" s="55"/>
      <c r="E248" s="55"/>
      <c r="F248" s="83">
        <f>F234+F242+F246</f>
        <v>0</v>
      </c>
    </row>
    <row r="249" spans="1:6" x14ac:dyDescent="0.25">
      <c r="A249" s="72"/>
      <c r="B249" s="19" t="s">
        <v>12</v>
      </c>
      <c r="F249" s="84">
        <f>F248*0.25</f>
        <v>0</v>
      </c>
    </row>
    <row r="250" spans="1:6" x14ac:dyDescent="0.25">
      <c r="A250" s="64"/>
      <c r="B250" s="53" t="s">
        <v>13</v>
      </c>
      <c r="C250" s="54"/>
      <c r="D250" s="55"/>
      <c r="E250" s="55"/>
      <c r="F250" s="83">
        <f>F248+F249</f>
        <v>0</v>
      </c>
    </row>
    <row r="251" spans="1:6" x14ac:dyDescent="0.25">
      <c r="A251" s="85"/>
      <c r="B251" s="86"/>
      <c r="C251" s="86"/>
      <c r="D251" s="87"/>
      <c r="E251" s="87"/>
      <c r="F251" s="88"/>
    </row>
  </sheetData>
  <pageMargins left="0.70866141732283472" right="0.70866141732283472" top="0.74803149606299213" bottom="0.74803149606299213" header="0.31496062992125984" footer="0.31496062992125984"/>
  <pageSetup paperSize="9" scale="77" orientation="portrait" r:id="rId1"/>
  <headerFooter>
    <oddHeader xml:space="preserve">&amp;L&amp;10Investitor: Općina Jakovlje
&amp;C&amp;10Troškovnik 
&amp;R&amp;10datum:
travanj 2026.
</oddHeader>
    <oddFooter>&amp;C&amp;10Građevina:
NK Dinamo, Jakovlje&amp;R&amp;10str.: &amp;P od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A1 Građ</vt:lpstr>
      <vt:lpstr>'A1 Građ'!Podrucje_ispisa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Božičko</dc:creator>
  <cp:lastModifiedBy>Korisnik</cp:lastModifiedBy>
  <dcterms:created xsi:type="dcterms:W3CDTF">2026-01-16T08:06:35Z</dcterms:created>
  <dcterms:modified xsi:type="dcterms:W3CDTF">2026-05-07T10:39:59Z</dcterms:modified>
</cp:coreProperties>
</file>